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490" windowHeight="7665" firstSheet="22"/>
  </bookViews>
  <sheets>
    <sheet name="01.08.2020" sheetId="307" r:id="rId1"/>
    <sheet name="02.08.2020 " sheetId="308" r:id="rId2"/>
    <sheet name="03.08.2020 " sheetId="309" r:id="rId3"/>
    <sheet name="04.08.2020  " sheetId="311" r:id="rId4"/>
    <sheet name="05.08.2020" sheetId="313" r:id="rId5"/>
    <sheet name="06.08.2020" sheetId="315" r:id="rId6"/>
    <sheet name="07.08.2020" sheetId="317" r:id="rId7"/>
    <sheet name="08.08.2020 " sheetId="319" r:id="rId8"/>
    <sheet name="09.08.2020  " sheetId="321" r:id="rId9"/>
    <sheet name="10.08.2020   " sheetId="323" r:id="rId10"/>
    <sheet name="11.08.2020   " sheetId="325" r:id="rId11"/>
    <sheet name="12.08.2020" sheetId="327" r:id="rId12"/>
    <sheet name="13.08.2020" sheetId="331" r:id="rId13"/>
    <sheet name="14.08.2020" sheetId="334" r:id="rId14"/>
    <sheet name="15.08.2020" sheetId="337" r:id="rId15"/>
    <sheet name="16.08.2020 " sheetId="339" r:id="rId16"/>
    <sheet name="17.08.2020 " sheetId="342" r:id="rId17"/>
    <sheet name="18.08.2020  " sheetId="344" r:id="rId18"/>
    <sheet name="19.08.2020  " sheetId="346" r:id="rId19"/>
    <sheet name="20.08.2020 " sheetId="348" r:id="rId20"/>
    <sheet name="21.08.2020" sheetId="350" r:id="rId21"/>
    <sheet name="22.08.2020" sheetId="352" r:id="rId22"/>
    <sheet name="23.08.2020 " sheetId="356" r:id="rId23"/>
    <sheet name="24.08.2020 " sheetId="358" r:id="rId24"/>
    <sheet name="25.08.2020" sheetId="360" r:id="rId25"/>
    <sheet name="26.08.2020 " sheetId="362" r:id="rId26"/>
    <sheet name="27.08.2020" sheetId="364" r:id="rId27"/>
    <sheet name="28.08.2020" sheetId="366" r:id="rId28"/>
    <sheet name="29.08.2020" sheetId="368" r:id="rId29"/>
    <sheet name="30.08.2020" sheetId="370" r:id="rId30"/>
    <sheet name="31.08.2020 " sheetId="372" r:id="rId3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9" i="307" l="1"/>
  <c r="M39" i="307"/>
  <c r="N37" i="308"/>
  <c r="M37" i="308"/>
  <c r="N36" i="308"/>
  <c r="M36" i="308"/>
  <c r="N35" i="308"/>
  <c r="M35" i="308"/>
  <c r="N34" i="308"/>
  <c r="M34" i="308"/>
  <c r="N33" i="308"/>
  <c r="M33" i="308"/>
  <c r="N32" i="308"/>
  <c r="M32" i="308"/>
  <c r="N31" i="308"/>
  <c r="M31" i="308"/>
  <c r="N30" i="308"/>
  <c r="M30" i="308"/>
  <c r="N29" i="308"/>
  <c r="M29" i="308"/>
  <c r="N28" i="308"/>
  <c r="M28" i="308"/>
  <c r="N27" i="308"/>
  <c r="M27" i="308"/>
  <c r="N26" i="308"/>
  <c r="M26" i="308"/>
  <c r="N25" i="308"/>
  <c r="M25" i="308"/>
  <c r="N24" i="308"/>
  <c r="M24" i="308"/>
  <c r="N23" i="308"/>
  <c r="M23" i="308"/>
  <c r="N22" i="308"/>
  <c r="M22" i="308"/>
  <c r="N21" i="308"/>
  <c r="M21" i="308"/>
  <c r="N20" i="308"/>
  <c r="M20" i="308"/>
  <c r="N19" i="308"/>
  <c r="M19" i="308"/>
  <c r="N18" i="308"/>
  <c r="M18" i="308"/>
  <c r="N17" i="308"/>
  <c r="M17" i="308"/>
  <c r="N16" i="308"/>
  <c r="M16" i="308"/>
  <c r="N15" i="308"/>
  <c r="M15" i="308"/>
  <c r="N14" i="308"/>
  <c r="N38" i="308" s="1"/>
  <c r="M14" i="308"/>
  <c r="M38" i="308" s="1"/>
  <c r="N37" i="309"/>
  <c r="M37" i="309"/>
  <c r="N36" i="309"/>
  <c r="M36" i="309"/>
  <c r="N35" i="309"/>
  <c r="M35" i="309"/>
  <c r="N34" i="309"/>
  <c r="M34" i="309"/>
  <c r="N33" i="309"/>
  <c r="M33" i="309"/>
  <c r="N32" i="309"/>
  <c r="M32" i="309"/>
  <c r="N31" i="309"/>
  <c r="M31" i="309"/>
  <c r="N30" i="309"/>
  <c r="M30" i="309"/>
  <c r="N29" i="309"/>
  <c r="M29" i="309"/>
  <c r="N28" i="309"/>
  <c r="M28" i="309"/>
  <c r="N27" i="309"/>
  <c r="M27" i="309"/>
  <c r="N26" i="309"/>
  <c r="M26" i="309"/>
  <c r="N25" i="309"/>
  <c r="M25" i="309"/>
  <c r="N24" i="309"/>
  <c r="M24" i="309"/>
  <c r="N23" i="309"/>
  <c r="M23" i="309"/>
  <c r="N22" i="309"/>
  <c r="M22" i="309"/>
  <c r="N21" i="309"/>
  <c r="M21" i="309"/>
  <c r="N20" i="309"/>
  <c r="M20" i="309"/>
  <c r="N19" i="309"/>
  <c r="M19" i="309"/>
  <c r="N18" i="309"/>
  <c r="M18" i="309"/>
  <c r="N17" i="309"/>
  <c r="M17" i="309"/>
  <c r="N16" i="309"/>
  <c r="M16" i="309"/>
  <c r="N15" i="309"/>
  <c r="M15" i="309"/>
  <c r="N14" i="309"/>
  <c r="N38" i="309" s="1"/>
  <c r="M14" i="309"/>
  <c r="M38" i="309" s="1"/>
  <c r="N37" i="311"/>
  <c r="M37" i="311"/>
  <c r="N36" i="311"/>
  <c r="M36" i="311"/>
  <c r="N35" i="311"/>
  <c r="M35" i="311"/>
  <c r="N34" i="311"/>
  <c r="M34" i="311"/>
  <c r="N33" i="311"/>
  <c r="M33" i="311"/>
  <c r="N32" i="311"/>
  <c r="M32" i="311"/>
  <c r="N31" i="311"/>
  <c r="M31" i="311"/>
  <c r="N30" i="311"/>
  <c r="M30" i="311"/>
  <c r="N29" i="311"/>
  <c r="M29" i="311"/>
  <c r="N28" i="311"/>
  <c r="M28" i="311"/>
  <c r="N27" i="311"/>
  <c r="M27" i="311"/>
  <c r="N26" i="311"/>
  <c r="M26" i="311"/>
  <c r="N25" i="311"/>
  <c r="M25" i="311"/>
  <c r="N24" i="311"/>
  <c r="M24" i="311"/>
  <c r="N23" i="311"/>
  <c r="M23" i="311"/>
  <c r="N22" i="311"/>
  <c r="M22" i="311"/>
  <c r="N21" i="311"/>
  <c r="M21" i="311"/>
  <c r="N20" i="311"/>
  <c r="M20" i="311"/>
  <c r="N19" i="311"/>
  <c r="M19" i="311"/>
  <c r="N18" i="311"/>
  <c r="M18" i="311"/>
  <c r="N17" i="311"/>
  <c r="M17" i="311"/>
  <c r="N16" i="311"/>
  <c r="M16" i="311"/>
  <c r="N15" i="311"/>
  <c r="M15" i="311"/>
  <c r="N14" i="311"/>
  <c r="N38" i="311" s="1"/>
  <c r="M14" i="311"/>
  <c r="M38" i="311" s="1"/>
  <c r="N37" i="313"/>
  <c r="M37" i="313"/>
  <c r="N36" i="313"/>
  <c r="M36" i="313"/>
  <c r="N35" i="313"/>
  <c r="M35" i="313"/>
  <c r="N34" i="313"/>
  <c r="M34" i="313"/>
  <c r="N33" i="313"/>
  <c r="M33" i="313"/>
  <c r="N32" i="313"/>
  <c r="M32" i="313"/>
  <c r="N31" i="313"/>
  <c r="M31" i="313"/>
  <c r="N30" i="313"/>
  <c r="M30" i="313"/>
  <c r="N29" i="313"/>
  <c r="M29" i="313"/>
  <c r="N28" i="313"/>
  <c r="M28" i="313"/>
  <c r="N27" i="313"/>
  <c r="M27" i="313"/>
  <c r="N26" i="313"/>
  <c r="M26" i="313"/>
  <c r="N25" i="313"/>
  <c r="M25" i="313"/>
  <c r="N24" i="313"/>
  <c r="M24" i="313"/>
  <c r="N23" i="313"/>
  <c r="M23" i="313"/>
  <c r="N22" i="313"/>
  <c r="M22" i="313"/>
  <c r="N21" i="313"/>
  <c r="M21" i="313"/>
  <c r="N20" i="313"/>
  <c r="M20" i="313"/>
  <c r="N19" i="313"/>
  <c r="M19" i="313"/>
  <c r="N18" i="313"/>
  <c r="M18" i="313"/>
  <c r="N17" i="313"/>
  <c r="M17" i="313"/>
  <c r="N16" i="313"/>
  <c r="M16" i="313"/>
  <c r="N15" i="313"/>
  <c r="M15" i="313"/>
  <c r="N14" i="313"/>
  <c r="N38" i="313" s="1"/>
  <c r="M14" i="313"/>
  <c r="M38" i="313" s="1"/>
  <c r="N37" i="315"/>
  <c r="M37" i="315"/>
  <c r="N36" i="315"/>
  <c r="M36" i="315"/>
  <c r="N35" i="315"/>
  <c r="M35" i="315"/>
  <c r="N34" i="315"/>
  <c r="M34" i="315"/>
  <c r="N33" i="315"/>
  <c r="M33" i="315"/>
  <c r="N32" i="315"/>
  <c r="M32" i="315"/>
  <c r="N31" i="315"/>
  <c r="M31" i="315"/>
  <c r="N30" i="315"/>
  <c r="M30" i="315"/>
  <c r="N29" i="315"/>
  <c r="M29" i="315"/>
  <c r="N28" i="315"/>
  <c r="M28" i="315"/>
  <c r="N27" i="315"/>
  <c r="M27" i="315"/>
  <c r="N26" i="315"/>
  <c r="M26" i="315"/>
  <c r="N25" i="315"/>
  <c r="M25" i="315"/>
  <c r="N24" i="315"/>
  <c r="M24" i="315"/>
  <c r="N23" i="315"/>
  <c r="M23" i="315"/>
  <c r="N22" i="315"/>
  <c r="M22" i="315"/>
  <c r="N21" i="315"/>
  <c r="M21" i="315"/>
  <c r="N20" i="315"/>
  <c r="M20" i="315"/>
  <c r="N19" i="315"/>
  <c r="M19" i="315"/>
  <c r="N18" i="315"/>
  <c r="M18" i="315"/>
  <c r="N17" i="315"/>
  <c r="M17" i="315"/>
  <c r="N16" i="315"/>
  <c r="M16" i="315"/>
  <c r="N15" i="315"/>
  <c r="M15" i="315"/>
  <c r="N14" i="315"/>
  <c r="N38" i="315" s="1"/>
  <c r="M14" i="315"/>
  <c r="M38" i="315" s="1"/>
  <c r="N37" i="317"/>
  <c r="M37" i="317"/>
  <c r="N36" i="317"/>
  <c r="M36" i="317"/>
  <c r="N35" i="317"/>
  <c r="M35" i="317"/>
  <c r="N34" i="317"/>
  <c r="M34" i="317"/>
  <c r="N33" i="317"/>
  <c r="M33" i="317"/>
  <c r="N32" i="317"/>
  <c r="M32" i="317"/>
  <c r="N31" i="317"/>
  <c r="M31" i="317"/>
  <c r="N30" i="317"/>
  <c r="M30" i="317"/>
  <c r="N29" i="317"/>
  <c r="M29" i="317"/>
  <c r="N28" i="317"/>
  <c r="M28" i="317"/>
  <c r="N27" i="317"/>
  <c r="M27" i="317"/>
  <c r="N26" i="317"/>
  <c r="M26" i="317"/>
  <c r="N25" i="317"/>
  <c r="M25" i="317"/>
  <c r="N24" i="317"/>
  <c r="M24" i="317"/>
  <c r="N23" i="317"/>
  <c r="M23" i="317"/>
  <c r="N22" i="317"/>
  <c r="M22" i="317"/>
  <c r="N21" i="317"/>
  <c r="M21" i="317"/>
  <c r="N20" i="317"/>
  <c r="M20" i="317"/>
  <c r="N19" i="317"/>
  <c r="M19" i="317"/>
  <c r="N18" i="317"/>
  <c r="M18" i="317"/>
  <c r="N17" i="317"/>
  <c r="M17" i="317"/>
  <c r="N16" i="317"/>
  <c r="M16" i="317"/>
  <c r="N15" i="317"/>
  <c r="M15" i="317"/>
  <c r="N14" i="317"/>
  <c r="N38" i="317" s="1"/>
  <c r="M14" i="317"/>
  <c r="M38" i="317" s="1"/>
  <c r="N37" i="319"/>
  <c r="M37" i="319"/>
  <c r="N36" i="319"/>
  <c r="M36" i="319"/>
  <c r="N35" i="319"/>
  <c r="M35" i="319"/>
  <c r="N34" i="319"/>
  <c r="M34" i="319"/>
  <c r="N33" i="319"/>
  <c r="M33" i="319"/>
  <c r="N32" i="319"/>
  <c r="M32" i="319"/>
  <c r="N31" i="319"/>
  <c r="M31" i="319"/>
  <c r="N30" i="319"/>
  <c r="M30" i="319"/>
  <c r="N29" i="319"/>
  <c r="M29" i="319"/>
  <c r="N28" i="319"/>
  <c r="M28" i="319"/>
  <c r="N27" i="319"/>
  <c r="M27" i="319"/>
  <c r="N26" i="319"/>
  <c r="M26" i="319"/>
  <c r="N25" i="319"/>
  <c r="M25" i="319"/>
  <c r="N24" i="319"/>
  <c r="M24" i="319"/>
  <c r="N23" i="319"/>
  <c r="M23" i="319"/>
  <c r="N22" i="319"/>
  <c r="M22" i="319"/>
  <c r="N21" i="319"/>
  <c r="M21" i="319"/>
  <c r="N20" i="319"/>
  <c r="M20" i="319"/>
  <c r="N19" i="319"/>
  <c r="M19" i="319"/>
  <c r="N18" i="319"/>
  <c r="M18" i="319"/>
  <c r="N17" i="319"/>
  <c r="M17" i="319"/>
  <c r="N16" i="319"/>
  <c r="M16" i="319"/>
  <c r="N15" i="319"/>
  <c r="M15" i="319"/>
  <c r="N14" i="319"/>
  <c r="N38" i="319" s="1"/>
  <c r="M14" i="319"/>
  <c r="M38" i="319" s="1"/>
  <c r="N37" i="321"/>
  <c r="M37" i="321"/>
  <c r="N36" i="321"/>
  <c r="M36" i="321"/>
  <c r="N35" i="321"/>
  <c r="M35" i="321"/>
  <c r="N34" i="321"/>
  <c r="M34" i="321"/>
  <c r="N33" i="321"/>
  <c r="M33" i="321"/>
  <c r="N32" i="321"/>
  <c r="M32" i="321"/>
  <c r="N31" i="321"/>
  <c r="M31" i="321"/>
  <c r="N30" i="321"/>
  <c r="M30" i="321"/>
  <c r="N29" i="321"/>
  <c r="M29" i="321"/>
  <c r="N28" i="321"/>
  <c r="M28" i="321"/>
  <c r="N27" i="321"/>
  <c r="M27" i="321"/>
  <c r="N26" i="321"/>
  <c r="M26" i="321"/>
  <c r="N25" i="321"/>
  <c r="M25" i="321"/>
  <c r="N24" i="321"/>
  <c r="M24" i="321"/>
  <c r="N23" i="321"/>
  <c r="M23" i="321"/>
  <c r="N22" i="321"/>
  <c r="M22" i="321"/>
  <c r="N21" i="321"/>
  <c r="M21" i="321"/>
  <c r="N20" i="321"/>
  <c r="M20" i="321"/>
  <c r="N19" i="321"/>
  <c r="M19" i="321"/>
  <c r="N18" i="321"/>
  <c r="M18" i="321"/>
  <c r="N17" i="321"/>
  <c r="M17" i="321"/>
  <c r="N16" i="321"/>
  <c r="M16" i="321"/>
  <c r="N15" i="321"/>
  <c r="M15" i="321"/>
  <c r="N14" i="321"/>
  <c r="N38" i="321" s="1"/>
  <c r="M14" i="321"/>
  <c r="M38" i="321" s="1"/>
  <c r="N37" i="323"/>
  <c r="M37" i="323"/>
  <c r="N36" i="323"/>
  <c r="M36" i="323"/>
  <c r="N35" i="323"/>
  <c r="M35" i="323"/>
  <c r="N34" i="323"/>
  <c r="M34" i="323"/>
  <c r="N33" i="323"/>
  <c r="M33" i="323"/>
  <c r="N32" i="323"/>
  <c r="M32" i="323"/>
  <c r="N31" i="323"/>
  <c r="M31" i="323"/>
  <c r="N30" i="323"/>
  <c r="M30" i="323"/>
  <c r="N29" i="323"/>
  <c r="M29" i="323"/>
  <c r="N28" i="323"/>
  <c r="M28" i="323"/>
  <c r="N27" i="323"/>
  <c r="M27" i="323"/>
  <c r="N26" i="323"/>
  <c r="M26" i="323"/>
  <c r="N25" i="323"/>
  <c r="M25" i="323"/>
  <c r="N24" i="323"/>
  <c r="M24" i="323"/>
  <c r="N23" i="323"/>
  <c r="M23" i="323"/>
  <c r="N22" i="323"/>
  <c r="M22" i="323"/>
  <c r="N21" i="323"/>
  <c r="M21" i="323"/>
  <c r="N20" i="323"/>
  <c r="M20" i="323"/>
  <c r="N19" i="323"/>
  <c r="M19" i="323"/>
  <c r="N18" i="323"/>
  <c r="M18" i="323"/>
  <c r="N17" i="323"/>
  <c r="M17" i="323"/>
  <c r="N16" i="323"/>
  <c r="M16" i="323"/>
  <c r="N15" i="323"/>
  <c r="M15" i="323"/>
  <c r="N14" i="323"/>
  <c r="N38" i="323" s="1"/>
  <c r="M14" i="323"/>
  <c r="M38" i="323" s="1"/>
  <c r="N37" i="325"/>
  <c r="M37" i="325"/>
  <c r="N36" i="325"/>
  <c r="M36" i="325"/>
  <c r="N35" i="325"/>
  <c r="M35" i="325"/>
  <c r="N34" i="325"/>
  <c r="M34" i="325"/>
  <c r="N33" i="325"/>
  <c r="M33" i="325"/>
  <c r="N32" i="325"/>
  <c r="M32" i="325"/>
  <c r="N31" i="325"/>
  <c r="M31" i="325"/>
  <c r="N30" i="325"/>
  <c r="M30" i="325"/>
  <c r="N29" i="325"/>
  <c r="M29" i="325"/>
  <c r="N28" i="325"/>
  <c r="M28" i="325"/>
  <c r="N27" i="325"/>
  <c r="M27" i="325"/>
  <c r="N26" i="325"/>
  <c r="M26" i="325"/>
  <c r="N25" i="325"/>
  <c r="M25" i="325"/>
  <c r="N24" i="325"/>
  <c r="M24" i="325"/>
  <c r="N23" i="325"/>
  <c r="M23" i="325"/>
  <c r="N22" i="325"/>
  <c r="M22" i="325"/>
  <c r="N21" i="325"/>
  <c r="M21" i="325"/>
  <c r="N20" i="325"/>
  <c r="M20" i="325"/>
  <c r="N19" i="325"/>
  <c r="M19" i="325"/>
  <c r="N18" i="325"/>
  <c r="M18" i="325"/>
  <c r="N17" i="325"/>
  <c r="M17" i="325"/>
  <c r="N16" i="325"/>
  <c r="M16" i="325"/>
  <c r="N15" i="325"/>
  <c r="M15" i="325"/>
  <c r="N14" i="325"/>
  <c r="N38" i="325" s="1"/>
  <c r="M14" i="325"/>
  <c r="M38" i="325" s="1"/>
  <c r="N37" i="327"/>
  <c r="M37" i="327"/>
  <c r="N36" i="327"/>
  <c r="M36" i="327"/>
  <c r="N35" i="327"/>
  <c r="M35" i="327"/>
  <c r="N34" i="327"/>
  <c r="M34" i="327"/>
  <c r="N33" i="327"/>
  <c r="M33" i="327"/>
  <c r="N32" i="327"/>
  <c r="M32" i="327"/>
  <c r="N31" i="327"/>
  <c r="M31" i="327"/>
  <c r="N30" i="327"/>
  <c r="M30" i="327"/>
  <c r="N29" i="327"/>
  <c r="M29" i="327"/>
  <c r="N28" i="327"/>
  <c r="M28" i="327"/>
  <c r="N27" i="327"/>
  <c r="M27" i="327"/>
  <c r="N26" i="327"/>
  <c r="M26" i="327"/>
  <c r="N25" i="327"/>
  <c r="M25" i="327"/>
  <c r="N24" i="327"/>
  <c r="M24" i="327"/>
  <c r="N23" i="327"/>
  <c r="M23" i="327"/>
  <c r="N22" i="327"/>
  <c r="M22" i="327"/>
  <c r="N21" i="327"/>
  <c r="M21" i="327"/>
  <c r="N20" i="327"/>
  <c r="M20" i="327"/>
  <c r="N19" i="327"/>
  <c r="M19" i="327"/>
  <c r="N18" i="327"/>
  <c r="M18" i="327"/>
  <c r="N17" i="327"/>
  <c r="M17" i="327"/>
  <c r="N16" i="327"/>
  <c r="M16" i="327"/>
  <c r="N15" i="327"/>
  <c r="M15" i="327"/>
  <c r="N14" i="327"/>
  <c r="N38" i="327" s="1"/>
  <c r="M14" i="327"/>
  <c r="M38" i="327" s="1"/>
  <c r="N37" i="331"/>
  <c r="M37" i="331"/>
  <c r="N36" i="331"/>
  <c r="M36" i="331"/>
  <c r="N35" i="331"/>
  <c r="M35" i="331"/>
  <c r="N34" i="331"/>
  <c r="M34" i="331"/>
  <c r="N33" i="331"/>
  <c r="M33" i="331"/>
  <c r="N32" i="331"/>
  <c r="M32" i="331"/>
  <c r="N31" i="331"/>
  <c r="M31" i="331"/>
  <c r="N30" i="331"/>
  <c r="M30" i="331"/>
  <c r="N29" i="331"/>
  <c r="M29" i="331"/>
  <c r="N28" i="331"/>
  <c r="M28" i="331"/>
  <c r="N27" i="331"/>
  <c r="M27" i="331"/>
  <c r="N26" i="331"/>
  <c r="M26" i="331"/>
  <c r="N25" i="331"/>
  <c r="M25" i="331"/>
  <c r="N24" i="331"/>
  <c r="M24" i="331"/>
  <c r="N23" i="331"/>
  <c r="M23" i="331"/>
  <c r="N22" i="331"/>
  <c r="M22" i="331"/>
  <c r="N21" i="331"/>
  <c r="M21" i="331"/>
  <c r="N20" i="331"/>
  <c r="M20" i="331"/>
  <c r="N19" i="331"/>
  <c r="M19" i="331"/>
  <c r="N18" i="331"/>
  <c r="M18" i="331"/>
  <c r="N17" i="331"/>
  <c r="M17" i="331"/>
  <c r="N16" i="331"/>
  <c r="M16" i="331"/>
  <c r="N15" i="331"/>
  <c r="M15" i="331"/>
  <c r="N14" i="331"/>
  <c r="N38" i="331" s="1"/>
  <c r="M14" i="331"/>
  <c r="M38" i="331" s="1"/>
  <c r="N37" i="334"/>
  <c r="M37" i="334"/>
  <c r="N36" i="334"/>
  <c r="M36" i="334"/>
  <c r="N35" i="334"/>
  <c r="M35" i="334"/>
  <c r="N34" i="334"/>
  <c r="M34" i="334"/>
  <c r="N33" i="334"/>
  <c r="M33" i="334"/>
  <c r="N32" i="334"/>
  <c r="M32" i="334"/>
  <c r="N31" i="334"/>
  <c r="M31" i="334"/>
  <c r="N30" i="334"/>
  <c r="M30" i="334"/>
  <c r="N29" i="334"/>
  <c r="M29" i="334"/>
  <c r="N28" i="334"/>
  <c r="M28" i="334"/>
  <c r="N27" i="334"/>
  <c r="M27" i="334"/>
  <c r="N26" i="334"/>
  <c r="M26" i="334"/>
  <c r="N25" i="334"/>
  <c r="M25" i="334"/>
  <c r="N24" i="334"/>
  <c r="M24" i="334"/>
  <c r="N23" i="334"/>
  <c r="M23" i="334"/>
  <c r="N22" i="334"/>
  <c r="M22" i="334"/>
  <c r="N21" i="334"/>
  <c r="M21" i="334"/>
  <c r="N20" i="334"/>
  <c r="M20" i="334"/>
  <c r="N19" i="334"/>
  <c r="M19" i="334"/>
  <c r="N18" i="334"/>
  <c r="M18" i="334"/>
  <c r="N17" i="334"/>
  <c r="M17" i="334"/>
  <c r="N16" i="334"/>
  <c r="M16" i="334"/>
  <c r="N15" i="334"/>
  <c r="M15" i="334"/>
  <c r="N14" i="334"/>
  <c r="N38" i="334" s="1"/>
  <c r="M14" i="334"/>
  <c r="M38" i="334" s="1"/>
  <c r="N37" i="337"/>
  <c r="M37" i="337"/>
  <c r="N36" i="337"/>
  <c r="M36" i="337"/>
  <c r="N35" i="337"/>
  <c r="M35" i="337"/>
  <c r="N34" i="337"/>
  <c r="M34" i="337"/>
  <c r="N33" i="337"/>
  <c r="M33" i="337"/>
  <c r="N32" i="337"/>
  <c r="M32" i="337"/>
  <c r="N31" i="337"/>
  <c r="M31" i="337"/>
  <c r="N30" i="337"/>
  <c r="M30" i="337"/>
  <c r="N29" i="337"/>
  <c r="M29" i="337"/>
  <c r="N28" i="337"/>
  <c r="M28" i="337"/>
  <c r="N27" i="337"/>
  <c r="M27" i="337"/>
  <c r="N26" i="337"/>
  <c r="M26" i="337"/>
  <c r="N25" i="337"/>
  <c r="M25" i="337"/>
  <c r="N24" i="337"/>
  <c r="M24" i="337"/>
  <c r="N23" i="337"/>
  <c r="M23" i="337"/>
  <c r="N22" i="337"/>
  <c r="M22" i="337"/>
  <c r="N21" i="337"/>
  <c r="M21" i="337"/>
  <c r="N20" i="337"/>
  <c r="M20" i="337"/>
  <c r="N19" i="337"/>
  <c r="M19" i="337"/>
  <c r="N18" i="337"/>
  <c r="M18" i="337"/>
  <c r="N17" i="337"/>
  <c r="M17" i="337"/>
  <c r="N16" i="337"/>
  <c r="M16" i="337"/>
  <c r="N15" i="337"/>
  <c r="M15" i="337"/>
  <c r="N14" i="337"/>
  <c r="N38" i="337" s="1"/>
  <c r="M14" i="337"/>
  <c r="M38" i="337" s="1"/>
  <c r="N37" i="339"/>
  <c r="M37" i="339"/>
  <c r="N36" i="339"/>
  <c r="M36" i="339"/>
  <c r="N35" i="339"/>
  <c r="M35" i="339"/>
  <c r="N34" i="339"/>
  <c r="M34" i="339"/>
  <c r="N33" i="339"/>
  <c r="M33" i="339"/>
  <c r="N32" i="339"/>
  <c r="M32" i="339"/>
  <c r="N31" i="339"/>
  <c r="M31" i="339"/>
  <c r="N30" i="339"/>
  <c r="M30" i="339"/>
  <c r="N29" i="339"/>
  <c r="M29" i="339"/>
  <c r="N28" i="339"/>
  <c r="M28" i="339"/>
  <c r="N27" i="339"/>
  <c r="M27" i="339"/>
  <c r="N26" i="339"/>
  <c r="M26" i="339"/>
  <c r="N25" i="339"/>
  <c r="M25" i="339"/>
  <c r="N24" i="339"/>
  <c r="M24" i="339"/>
  <c r="N23" i="339"/>
  <c r="M23" i="339"/>
  <c r="N22" i="339"/>
  <c r="M22" i="339"/>
  <c r="N21" i="339"/>
  <c r="M21" i="339"/>
  <c r="N20" i="339"/>
  <c r="M20" i="339"/>
  <c r="N19" i="339"/>
  <c r="M19" i="339"/>
  <c r="N18" i="339"/>
  <c r="M18" i="339"/>
  <c r="N17" i="339"/>
  <c r="M17" i="339"/>
  <c r="N16" i="339"/>
  <c r="M16" i="339"/>
  <c r="N15" i="339"/>
  <c r="M15" i="339"/>
  <c r="N14" i="339"/>
  <c r="N38" i="339" s="1"/>
  <c r="M14" i="339"/>
  <c r="M38" i="339" s="1"/>
  <c r="N37" i="342"/>
  <c r="M37" i="342"/>
  <c r="N36" i="342"/>
  <c r="M36" i="342"/>
  <c r="N35" i="342"/>
  <c r="M35" i="342"/>
  <c r="N34" i="342"/>
  <c r="M34" i="342"/>
  <c r="N33" i="342"/>
  <c r="M33" i="342"/>
  <c r="N32" i="342"/>
  <c r="M32" i="342"/>
  <c r="N31" i="342"/>
  <c r="M31" i="342"/>
  <c r="N30" i="342"/>
  <c r="M30" i="342"/>
  <c r="N29" i="342"/>
  <c r="M29" i="342"/>
  <c r="N28" i="342"/>
  <c r="M28" i="342"/>
  <c r="N27" i="342"/>
  <c r="M27" i="342"/>
  <c r="N26" i="342"/>
  <c r="M26" i="342"/>
  <c r="N25" i="342"/>
  <c r="M25" i="342"/>
  <c r="N24" i="342"/>
  <c r="M24" i="342"/>
  <c r="N23" i="342"/>
  <c r="M23" i="342"/>
  <c r="N22" i="342"/>
  <c r="M22" i="342"/>
  <c r="N21" i="342"/>
  <c r="M21" i="342"/>
  <c r="N20" i="342"/>
  <c r="M20" i="342"/>
  <c r="N19" i="342"/>
  <c r="M19" i="342"/>
  <c r="N18" i="342"/>
  <c r="M18" i="342"/>
  <c r="N17" i="342"/>
  <c r="M17" i="342"/>
  <c r="N16" i="342"/>
  <c r="M16" i="342"/>
  <c r="N15" i="342"/>
  <c r="M15" i="342"/>
  <c r="N14" i="342"/>
  <c r="N38" i="342" s="1"/>
  <c r="M14" i="342"/>
  <c r="M38" i="342" s="1"/>
  <c r="N37" i="344"/>
  <c r="M37" i="344"/>
  <c r="N36" i="344"/>
  <c r="M36" i="344"/>
  <c r="N35" i="344"/>
  <c r="M35" i="344"/>
  <c r="N34" i="344"/>
  <c r="M34" i="344"/>
  <c r="N33" i="344"/>
  <c r="M33" i="344"/>
  <c r="N32" i="344"/>
  <c r="M32" i="344"/>
  <c r="N31" i="344"/>
  <c r="M31" i="344"/>
  <c r="N30" i="344"/>
  <c r="M30" i="344"/>
  <c r="N29" i="344"/>
  <c r="M29" i="344"/>
  <c r="N28" i="344"/>
  <c r="M28" i="344"/>
  <c r="N27" i="344"/>
  <c r="M27" i="344"/>
  <c r="N26" i="344"/>
  <c r="M26" i="344"/>
  <c r="N25" i="344"/>
  <c r="M25" i="344"/>
  <c r="N24" i="344"/>
  <c r="M24" i="344"/>
  <c r="N23" i="344"/>
  <c r="M23" i="344"/>
  <c r="N22" i="344"/>
  <c r="M22" i="344"/>
  <c r="N21" i="344"/>
  <c r="M21" i="344"/>
  <c r="N20" i="344"/>
  <c r="M20" i="344"/>
  <c r="N19" i="344"/>
  <c r="M19" i="344"/>
  <c r="N18" i="344"/>
  <c r="M18" i="344"/>
  <c r="N17" i="344"/>
  <c r="M17" i="344"/>
  <c r="N16" i="344"/>
  <c r="M16" i="344"/>
  <c r="N15" i="344"/>
  <c r="M15" i="344"/>
  <c r="N14" i="344"/>
  <c r="N38" i="344" s="1"/>
  <c r="M14" i="344"/>
  <c r="M38" i="344" s="1"/>
  <c r="N37" i="346"/>
  <c r="M37" i="346"/>
  <c r="N36" i="346"/>
  <c r="M36" i="346"/>
  <c r="N35" i="346"/>
  <c r="M35" i="346"/>
  <c r="N34" i="346"/>
  <c r="M34" i="346"/>
  <c r="N33" i="346"/>
  <c r="M33" i="346"/>
  <c r="N32" i="346"/>
  <c r="M32" i="346"/>
  <c r="N31" i="346"/>
  <c r="M31" i="346"/>
  <c r="N30" i="346"/>
  <c r="M30" i="346"/>
  <c r="N29" i="346"/>
  <c r="M29" i="346"/>
  <c r="N28" i="346"/>
  <c r="M28" i="346"/>
  <c r="N27" i="346"/>
  <c r="M27" i="346"/>
  <c r="N26" i="346"/>
  <c r="M26" i="346"/>
  <c r="N25" i="346"/>
  <c r="M25" i="346"/>
  <c r="N24" i="346"/>
  <c r="M24" i="346"/>
  <c r="N23" i="346"/>
  <c r="M23" i="346"/>
  <c r="N22" i="346"/>
  <c r="M22" i="346"/>
  <c r="N21" i="346"/>
  <c r="M21" i="346"/>
  <c r="N20" i="346"/>
  <c r="M20" i="346"/>
  <c r="N19" i="346"/>
  <c r="M19" i="346"/>
  <c r="N18" i="346"/>
  <c r="M18" i="346"/>
  <c r="N17" i="346"/>
  <c r="M17" i="346"/>
  <c r="N16" i="346"/>
  <c r="M16" i="346"/>
  <c r="N15" i="346"/>
  <c r="M15" i="346"/>
  <c r="N14" i="346"/>
  <c r="N38" i="346" s="1"/>
  <c r="M14" i="346"/>
  <c r="M38" i="346" s="1"/>
  <c r="N37" i="348"/>
  <c r="M37" i="348"/>
  <c r="N36" i="348"/>
  <c r="M36" i="348"/>
  <c r="N35" i="348"/>
  <c r="M35" i="348"/>
  <c r="N34" i="348"/>
  <c r="M34" i="348"/>
  <c r="N33" i="348"/>
  <c r="M33" i="348"/>
  <c r="N32" i="348"/>
  <c r="M32" i="348"/>
  <c r="N31" i="348"/>
  <c r="M31" i="348"/>
  <c r="N30" i="348"/>
  <c r="M30" i="348"/>
  <c r="N29" i="348"/>
  <c r="M29" i="348"/>
  <c r="N28" i="348"/>
  <c r="M28" i="348"/>
  <c r="N27" i="348"/>
  <c r="M27" i="348"/>
  <c r="N26" i="348"/>
  <c r="M26" i="348"/>
  <c r="N25" i="348"/>
  <c r="M25" i="348"/>
  <c r="N24" i="348"/>
  <c r="M24" i="348"/>
  <c r="N23" i="348"/>
  <c r="M23" i="348"/>
  <c r="N22" i="348"/>
  <c r="M22" i="348"/>
  <c r="N21" i="348"/>
  <c r="M21" i="348"/>
  <c r="N20" i="348"/>
  <c r="M20" i="348"/>
  <c r="N19" i="348"/>
  <c r="M19" i="348"/>
  <c r="N18" i="348"/>
  <c r="M18" i="348"/>
  <c r="N17" i="348"/>
  <c r="M17" i="348"/>
  <c r="N16" i="348"/>
  <c r="M16" i="348"/>
  <c r="N15" i="348"/>
  <c r="M15" i="348"/>
  <c r="N14" i="348"/>
  <c r="N38" i="348" s="1"/>
  <c r="M14" i="348"/>
  <c r="M38" i="348" s="1"/>
  <c r="N37" i="350"/>
  <c r="M37" i="350"/>
  <c r="N36" i="350"/>
  <c r="M36" i="350"/>
  <c r="N35" i="350"/>
  <c r="M35" i="350"/>
  <c r="N34" i="350"/>
  <c r="M34" i="350"/>
  <c r="N33" i="350"/>
  <c r="M33" i="350"/>
  <c r="N32" i="350"/>
  <c r="M32" i="350"/>
  <c r="N31" i="350"/>
  <c r="M31" i="350"/>
  <c r="N30" i="350"/>
  <c r="M30" i="350"/>
  <c r="N29" i="350"/>
  <c r="M29" i="350"/>
  <c r="N28" i="350"/>
  <c r="M28" i="350"/>
  <c r="N27" i="350"/>
  <c r="M27" i="350"/>
  <c r="N26" i="350"/>
  <c r="M26" i="350"/>
  <c r="N25" i="350"/>
  <c r="M25" i="350"/>
  <c r="N24" i="350"/>
  <c r="M24" i="350"/>
  <c r="N23" i="350"/>
  <c r="M23" i="350"/>
  <c r="N22" i="350"/>
  <c r="M22" i="350"/>
  <c r="N21" i="350"/>
  <c r="M21" i="350"/>
  <c r="N20" i="350"/>
  <c r="M20" i="350"/>
  <c r="N19" i="350"/>
  <c r="M19" i="350"/>
  <c r="N18" i="350"/>
  <c r="M18" i="350"/>
  <c r="N17" i="350"/>
  <c r="M17" i="350"/>
  <c r="N16" i="350"/>
  <c r="M16" i="350"/>
  <c r="N15" i="350"/>
  <c r="M15" i="350"/>
  <c r="N14" i="350"/>
  <c r="N38" i="350" s="1"/>
  <c r="M14" i="350"/>
  <c r="M38" i="350" s="1"/>
  <c r="N37" i="352"/>
  <c r="M37" i="352"/>
  <c r="N36" i="352"/>
  <c r="M36" i="352"/>
  <c r="N35" i="352"/>
  <c r="M35" i="352"/>
  <c r="N34" i="352"/>
  <c r="M34" i="352"/>
  <c r="N33" i="352"/>
  <c r="M33" i="352"/>
  <c r="N32" i="352"/>
  <c r="M32" i="352"/>
  <c r="N31" i="352"/>
  <c r="M31" i="352"/>
  <c r="N30" i="352"/>
  <c r="M30" i="352"/>
  <c r="N29" i="352"/>
  <c r="M29" i="352"/>
  <c r="N28" i="352"/>
  <c r="M28" i="352"/>
  <c r="N27" i="352"/>
  <c r="M27" i="352"/>
  <c r="N26" i="352"/>
  <c r="M26" i="352"/>
  <c r="N25" i="352"/>
  <c r="M25" i="352"/>
  <c r="N24" i="352"/>
  <c r="M24" i="352"/>
  <c r="N23" i="352"/>
  <c r="M23" i="352"/>
  <c r="N22" i="352"/>
  <c r="M22" i="352"/>
  <c r="N21" i="352"/>
  <c r="M21" i="352"/>
  <c r="N20" i="352"/>
  <c r="M20" i="352"/>
  <c r="N19" i="352"/>
  <c r="M19" i="352"/>
  <c r="N18" i="352"/>
  <c r="M18" i="352"/>
  <c r="N17" i="352"/>
  <c r="M17" i="352"/>
  <c r="N16" i="352"/>
  <c r="M16" i="352"/>
  <c r="N15" i="352"/>
  <c r="M15" i="352"/>
  <c r="N14" i="352"/>
  <c r="N38" i="352" s="1"/>
  <c r="M14" i="352"/>
  <c r="M38" i="352" s="1"/>
  <c r="N37" i="356"/>
  <c r="M37" i="356"/>
  <c r="N36" i="356"/>
  <c r="M36" i="356"/>
  <c r="N35" i="356"/>
  <c r="M35" i="356"/>
  <c r="N34" i="356"/>
  <c r="M34" i="356"/>
  <c r="N33" i="356"/>
  <c r="M33" i="356"/>
  <c r="N32" i="356"/>
  <c r="M32" i="356"/>
  <c r="N31" i="356"/>
  <c r="M31" i="356"/>
  <c r="N30" i="356"/>
  <c r="M30" i="356"/>
  <c r="N29" i="356"/>
  <c r="M29" i="356"/>
  <c r="N28" i="356"/>
  <c r="M28" i="356"/>
  <c r="N27" i="356"/>
  <c r="M27" i="356"/>
  <c r="N26" i="356"/>
  <c r="M26" i="356"/>
  <c r="N25" i="356"/>
  <c r="M25" i="356"/>
  <c r="N24" i="356"/>
  <c r="M24" i="356"/>
  <c r="N23" i="356"/>
  <c r="M23" i="356"/>
  <c r="N22" i="356"/>
  <c r="M22" i="356"/>
  <c r="N21" i="356"/>
  <c r="M21" i="356"/>
  <c r="N20" i="356"/>
  <c r="M20" i="356"/>
  <c r="N19" i="356"/>
  <c r="M19" i="356"/>
  <c r="N18" i="356"/>
  <c r="M18" i="356"/>
  <c r="N17" i="356"/>
  <c r="M17" i="356"/>
  <c r="N16" i="356"/>
  <c r="M16" i="356"/>
  <c r="N15" i="356"/>
  <c r="M15" i="356"/>
  <c r="N14" i="356"/>
  <c r="N38" i="356" s="1"/>
  <c r="M14" i="356"/>
  <c r="M38" i="356" s="1"/>
  <c r="N37" i="358"/>
  <c r="M37" i="358"/>
  <c r="N36" i="358"/>
  <c r="M36" i="358"/>
  <c r="N35" i="358"/>
  <c r="M35" i="358"/>
  <c r="N34" i="358"/>
  <c r="M34" i="358"/>
  <c r="N33" i="358"/>
  <c r="M33" i="358"/>
  <c r="N32" i="358"/>
  <c r="M32" i="358"/>
  <c r="N31" i="358"/>
  <c r="M31" i="358"/>
  <c r="N30" i="358"/>
  <c r="M30" i="358"/>
  <c r="N29" i="358"/>
  <c r="M29" i="358"/>
  <c r="N28" i="358"/>
  <c r="M28" i="358"/>
  <c r="N27" i="358"/>
  <c r="M27" i="358"/>
  <c r="N26" i="358"/>
  <c r="M26" i="358"/>
  <c r="N25" i="358"/>
  <c r="M25" i="358"/>
  <c r="N24" i="358"/>
  <c r="M24" i="358"/>
  <c r="N23" i="358"/>
  <c r="M23" i="358"/>
  <c r="N22" i="358"/>
  <c r="M22" i="358"/>
  <c r="N21" i="358"/>
  <c r="M21" i="358"/>
  <c r="N20" i="358"/>
  <c r="M20" i="358"/>
  <c r="N19" i="358"/>
  <c r="M19" i="358"/>
  <c r="N18" i="358"/>
  <c r="M18" i="358"/>
  <c r="N17" i="358"/>
  <c r="M17" i="358"/>
  <c r="N16" i="358"/>
  <c r="M16" i="358"/>
  <c r="N15" i="358"/>
  <c r="M15" i="358"/>
  <c r="N14" i="358"/>
  <c r="N38" i="358" s="1"/>
  <c r="M14" i="358"/>
  <c r="M38" i="358" s="1"/>
  <c r="N37" i="360"/>
  <c r="M37" i="360"/>
  <c r="N36" i="360"/>
  <c r="M36" i="360"/>
  <c r="N35" i="360"/>
  <c r="M35" i="360"/>
  <c r="N34" i="360"/>
  <c r="M34" i="360"/>
  <c r="N33" i="360"/>
  <c r="M33" i="360"/>
  <c r="N32" i="360"/>
  <c r="M32" i="360"/>
  <c r="N31" i="360"/>
  <c r="M31" i="360"/>
  <c r="N30" i="360"/>
  <c r="M30" i="360"/>
  <c r="N29" i="360"/>
  <c r="M29" i="360"/>
  <c r="N28" i="360"/>
  <c r="M28" i="360"/>
  <c r="N27" i="360"/>
  <c r="M27" i="360"/>
  <c r="N26" i="360"/>
  <c r="M26" i="360"/>
  <c r="N25" i="360"/>
  <c r="M25" i="360"/>
  <c r="N24" i="360"/>
  <c r="M24" i="360"/>
  <c r="N23" i="360"/>
  <c r="M23" i="360"/>
  <c r="N22" i="360"/>
  <c r="M22" i="360"/>
  <c r="N21" i="360"/>
  <c r="M21" i="360"/>
  <c r="N20" i="360"/>
  <c r="M20" i="360"/>
  <c r="N19" i="360"/>
  <c r="M19" i="360"/>
  <c r="N18" i="360"/>
  <c r="M18" i="360"/>
  <c r="N17" i="360"/>
  <c r="M17" i="360"/>
  <c r="N16" i="360"/>
  <c r="M16" i="360"/>
  <c r="N15" i="360"/>
  <c r="M15" i="360"/>
  <c r="N14" i="360"/>
  <c r="N38" i="360" s="1"/>
  <c r="M14" i="360"/>
  <c r="M38" i="360" s="1"/>
  <c r="N37" i="362"/>
  <c r="M37" i="362"/>
  <c r="N36" i="362"/>
  <c r="M36" i="362"/>
  <c r="N35" i="362"/>
  <c r="M35" i="362"/>
  <c r="N34" i="362"/>
  <c r="M34" i="362"/>
  <c r="N33" i="362"/>
  <c r="M33" i="362"/>
  <c r="N32" i="362"/>
  <c r="M32" i="362"/>
  <c r="N31" i="362"/>
  <c r="M31" i="362"/>
  <c r="N30" i="362"/>
  <c r="M30" i="362"/>
  <c r="N29" i="362"/>
  <c r="M29" i="362"/>
  <c r="N28" i="362"/>
  <c r="M28" i="362"/>
  <c r="N27" i="362"/>
  <c r="M27" i="362"/>
  <c r="N26" i="362"/>
  <c r="M26" i="362"/>
  <c r="N25" i="362"/>
  <c r="M25" i="362"/>
  <c r="N24" i="362"/>
  <c r="M24" i="362"/>
  <c r="N23" i="362"/>
  <c r="M23" i="362"/>
  <c r="N22" i="362"/>
  <c r="M22" i="362"/>
  <c r="N21" i="362"/>
  <c r="M21" i="362"/>
  <c r="N20" i="362"/>
  <c r="M20" i="362"/>
  <c r="N19" i="362"/>
  <c r="M19" i="362"/>
  <c r="N18" i="362"/>
  <c r="M18" i="362"/>
  <c r="N17" i="362"/>
  <c r="M17" i="362"/>
  <c r="N16" i="362"/>
  <c r="M16" i="362"/>
  <c r="N15" i="362"/>
  <c r="M15" i="362"/>
  <c r="N14" i="362"/>
  <c r="N38" i="362" s="1"/>
  <c r="M14" i="362"/>
  <c r="M38" i="362" s="1"/>
  <c r="N37" i="364"/>
  <c r="M37" i="364"/>
  <c r="N36" i="364"/>
  <c r="M36" i="364"/>
  <c r="N35" i="364"/>
  <c r="M35" i="364"/>
  <c r="N34" i="364"/>
  <c r="M34" i="364"/>
  <c r="N33" i="364"/>
  <c r="M33" i="364"/>
  <c r="N32" i="364"/>
  <c r="M32" i="364"/>
  <c r="N31" i="364"/>
  <c r="M31" i="364"/>
  <c r="N30" i="364"/>
  <c r="M30" i="364"/>
  <c r="N29" i="364"/>
  <c r="M29" i="364"/>
  <c r="N28" i="364"/>
  <c r="M28" i="364"/>
  <c r="N27" i="364"/>
  <c r="M27" i="364"/>
  <c r="N26" i="364"/>
  <c r="M26" i="364"/>
  <c r="N25" i="364"/>
  <c r="M25" i="364"/>
  <c r="N24" i="364"/>
  <c r="M24" i="364"/>
  <c r="N23" i="364"/>
  <c r="M23" i="364"/>
  <c r="N22" i="364"/>
  <c r="M22" i="364"/>
  <c r="N21" i="364"/>
  <c r="M21" i="364"/>
  <c r="N20" i="364"/>
  <c r="M20" i="364"/>
  <c r="N19" i="364"/>
  <c r="M19" i="364"/>
  <c r="N18" i="364"/>
  <c r="M18" i="364"/>
  <c r="N17" i="364"/>
  <c r="M17" i="364"/>
  <c r="N16" i="364"/>
  <c r="M16" i="364"/>
  <c r="N15" i="364"/>
  <c r="M15" i="364"/>
  <c r="N14" i="364"/>
  <c r="N38" i="364" s="1"/>
  <c r="M14" i="364"/>
  <c r="M38" i="364" s="1"/>
  <c r="N37" i="366"/>
  <c r="M37" i="366"/>
  <c r="N36" i="366"/>
  <c r="M36" i="366"/>
  <c r="N35" i="366"/>
  <c r="M35" i="366"/>
  <c r="N34" i="366"/>
  <c r="M34" i="366"/>
  <c r="N33" i="366"/>
  <c r="M33" i="366"/>
  <c r="N32" i="366"/>
  <c r="M32" i="366"/>
  <c r="N31" i="366"/>
  <c r="M31" i="366"/>
  <c r="N30" i="366"/>
  <c r="M30" i="366"/>
  <c r="N29" i="366"/>
  <c r="M29" i="366"/>
  <c r="N28" i="366"/>
  <c r="M28" i="366"/>
  <c r="N27" i="366"/>
  <c r="M27" i="366"/>
  <c r="N26" i="366"/>
  <c r="M26" i="366"/>
  <c r="N25" i="366"/>
  <c r="M25" i="366"/>
  <c r="N24" i="366"/>
  <c r="M24" i="366"/>
  <c r="N23" i="366"/>
  <c r="M23" i="366"/>
  <c r="N22" i="366"/>
  <c r="M22" i="366"/>
  <c r="N21" i="366"/>
  <c r="M21" i="366"/>
  <c r="N20" i="366"/>
  <c r="M20" i="366"/>
  <c r="N19" i="366"/>
  <c r="M19" i="366"/>
  <c r="N18" i="366"/>
  <c r="M18" i="366"/>
  <c r="N17" i="366"/>
  <c r="M17" i="366"/>
  <c r="N16" i="366"/>
  <c r="M16" i="366"/>
  <c r="N15" i="366"/>
  <c r="M15" i="366"/>
  <c r="N14" i="366"/>
  <c r="N38" i="366" s="1"/>
  <c r="M14" i="366"/>
  <c r="M38" i="366" s="1"/>
  <c r="N37" i="368"/>
  <c r="M37" i="368"/>
  <c r="N36" i="368"/>
  <c r="M36" i="368"/>
  <c r="N35" i="368"/>
  <c r="M35" i="368"/>
  <c r="N34" i="368"/>
  <c r="M34" i="368"/>
  <c r="N33" i="368"/>
  <c r="M33" i="368"/>
  <c r="N32" i="368"/>
  <c r="M32" i="368"/>
  <c r="N31" i="368"/>
  <c r="M31" i="368"/>
  <c r="N30" i="368"/>
  <c r="M30" i="368"/>
  <c r="N29" i="368"/>
  <c r="M29" i="368"/>
  <c r="N28" i="368"/>
  <c r="M28" i="368"/>
  <c r="N27" i="368"/>
  <c r="M27" i="368"/>
  <c r="N26" i="368"/>
  <c r="M26" i="368"/>
  <c r="N25" i="368"/>
  <c r="M25" i="368"/>
  <c r="N24" i="368"/>
  <c r="M24" i="368"/>
  <c r="N23" i="368"/>
  <c r="M23" i="368"/>
  <c r="N22" i="368"/>
  <c r="M22" i="368"/>
  <c r="N21" i="368"/>
  <c r="M21" i="368"/>
  <c r="N20" i="368"/>
  <c r="M20" i="368"/>
  <c r="N19" i="368"/>
  <c r="M19" i="368"/>
  <c r="N18" i="368"/>
  <c r="M18" i="368"/>
  <c r="N17" i="368"/>
  <c r="M17" i="368"/>
  <c r="N16" i="368"/>
  <c r="M16" i="368"/>
  <c r="N15" i="368"/>
  <c r="M15" i="368"/>
  <c r="N14" i="368"/>
  <c r="N38" i="368" s="1"/>
  <c r="M14" i="368"/>
  <c r="M38" i="368" s="1"/>
  <c r="N37" i="370"/>
  <c r="M37" i="370"/>
  <c r="N36" i="370"/>
  <c r="M36" i="370"/>
  <c r="N35" i="370"/>
  <c r="M35" i="370"/>
  <c r="N34" i="370"/>
  <c r="M34" i="370"/>
  <c r="N33" i="370"/>
  <c r="M33" i="370"/>
  <c r="N32" i="370"/>
  <c r="M32" i="370"/>
  <c r="N31" i="370"/>
  <c r="M31" i="370"/>
  <c r="N30" i="370"/>
  <c r="M30" i="370"/>
  <c r="N29" i="370"/>
  <c r="M29" i="370"/>
  <c r="N28" i="370"/>
  <c r="M28" i="370"/>
  <c r="N27" i="370"/>
  <c r="M27" i="370"/>
  <c r="N26" i="370"/>
  <c r="M26" i="370"/>
  <c r="N25" i="370"/>
  <c r="M25" i="370"/>
  <c r="N24" i="370"/>
  <c r="M24" i="370"/>
  <c r="N23" i="370"/>
  <c r="M23" i="370"/>
  <c r="N22" i="370"/>
  <c r="M22" i="370"/>
  <c r="N21" i="370"/>
  <c r="M21" i="370"/>
  <c r="N20" i="370"/>
  <c r="M20" i="370"/>
  <c r="N19" i="370"/>
  <c r="M19" i="370"/>
  <c r="N18" i="370"/>
  <c r="M18" i="370"/>
  <c r="N17" i="370"/>
  <c r="M17" i="370"/>
  <c r="N16" i="370"/>
  <c r="M16" i="370"/>
  <c r="N15" i="370"/>
  <c r="M15" i="370"/>
  <c r="N14" i="370"/>
  <c r="N38" i="370" s="1"/>
  <c r="M14" i="370"/>
  <c r="M38" i="370" s="1"/>
  <c r="N37" i="372"/>
  <c r="M37" i="372"/>
  <c r="N36" i="372"/>
  <c r="M36" i="372"/>
  <c r="N35" i="372"/>
  <c r="M35" i="372"/>
  <c r="N34" i="372"/>
  <c r="M34" i="372"/>
  <c r="N33" i="372"/>
  <c r="M33" i="372"/>
  <c r="N32" i="372"/>
  <c r="M32" i="372"/>
  <c r="N31" i="372"/>
  <c r="M31" i="372"/>
  <c r="N30" i="372"/>
  <c r="M30" i="372"/>
  <c r="N29" i="372"/>
  <c r="M29" i="372"/>
  <c r="N28" i="372"/>
  <c r="M28" i="372"/>
  <c r="N27" i="372"/>
  <c r="M27" i="372"/>
  <c r="N26" i="372"/>
  <c r="M26" i="372"/>
  <c r="N25" i="372"/>
  <c r="M25" i="372"/>
  <c r="N24" i="372"/>
  <c r="M24" i="372"/>
  <c r="N23" i="372"/>
  <c r="M23" i="372"/>
  <c r="N22" i="372"/>
  <c r="M22" i="372"/>
  <c r="N21" i="372"/>
  <c r="M21" i="372"/>
  <c r="N20" i="372"/>
  <c r="M20" i="372"/>
  <c r="N19" i="372"/>
  <c r="M19" i="372"/>
  <c r="N18" i="372"/>
  <c r="M18" i="372"/>
  <c r="N17" i="372"/>
  <c r="M17" i="372"/>
  <c r="N16" i="372"/>
  <c r="M16" i="372"/>
  <c r="N15" i="372"/>
  <c r="M15" i="372"/>
  <c r="N14" i="372"/>
  <c r="N38" i="372" s="1"/>
  <c r="M14" i="372"/>
  <c r="M38" i="372" s="1"/>
  <c r="N37" i="307"/>
  <c r="M37" i="307"/>
  <c r="N36" i="307"/>
  <c r="M36" i="307"/>
  <c r="N35" i="307"/>
  <c r="M35" i="307"/>
  <c r="N34" i="307"/>
  <c r="M34" i="307"/>
  <c r="N33" i="307"/>
  <c r="M33" i="307"/>
  <c r="N32" i="307"/>
  <c r="M32" i="307"/>
  <c r="N31" i="307"/>
  <c r="M31" i="307"/>
  <c r="N30" i="307"/>
  <c r="M30" i="307"/>
  <c r="N29" i="307"/>
  <c r="M29" i="307"/>
  <c r="N28" i="307"/>
  <c r="M28" i="307"/>
  <c r="N27" i="307"/>
  <c r="M27" i="307"/>
  <c r="N26" i="307"/>
  <c r="M26" i="307"/>
  <c r="N25" i="307"/>
  <c r="M25" i="307"/>
  <c r="N24" i="307"/>
  <c r="M24" i="307"/>
  <c r="N23" i="307"/>
  <c r="M23" i="307"/>
  <c r="N22" i="307"/>
  <c r="M22" i="307"/>
  <c r="N21" i="307"/>
  <c r="M21" i="307"/>
  <c r="N20" i="307"/>
  <c r="M20" i="307"/>
  <c r="N19" i="307"/>
  <c r="M19" i="307"/>
  <c r="N18" i="307"/>
  <c r="M18" i="307"/>
  <c r="N17" i="307"/>
  <c r="M17" i="307"/>
  <c r="N16" i="307"/>
  <c r="M16" i="307"/>
  <c r="N15" i="307"/>
  <c r="M15" i="307"/>
  <c r="N14" i="307"/>
  <c r="N38" i="307" s="1"/>
  <c r="M14" i="307"/>
  <c r="M38" i="307" s="1"/>
  <c r="O39" i="307" l="1"/>
  <c r="N64" i="372"/>
  <c r="M81" i="372"/>
  <c r="M63" i="372"/>
  <c r="N81" i="372"/>
  <c r="N82" i="372"/>
  <c r="L82" i="372"/>
  <c r="M82" i="372"/>
  <c r="M67" i="372"/>
  <c r="M69" i="372"/>
  <c r="M70" i="372"/>
  <c r="N67" i="372"/>
  <c r="N69" i="372"/>
  <c r="N70" i="372"/>
  <c r="P70" i="372"/>
  <c r="P69" i="372"/>
  <c r="O66" i="372"/>
  <c r="J63" i="372"/>
  <c r="P66" i="372"/>
  <c r="J64" i="372"/>
  <c r="J60" i="372"/>
  <c r="F38" i="372"/>
  <c r="F39" i="372"/>
  <c r="F40" i="372"/>
  <c r="F41" i="372"/>
  <c r="F42" i="372"/>
  <c r="F43" i="372"/>
  <c r="F44" i="372"/>
  <c r="F45" i="372"/>
  <c r="F46" i="372"/>
  <c r="F47" i="372"/>
  <c r="F48" i="372"/>
  <c r="F49" i="372"/>
  <c r="F50" i="372"/>
  <c r="F51" i="372"/>
  <c r="F52" i="372"/>
  <c r="F53" i="372"/>
  <c r="F54" i="372"/>
  <c r="F55" i="372"/>
  <c r="F56" i="372"/>
  <c r="F57" i="372"/>
  <c r="F58" i="372"/>
  <c r="F59" i="372"/>
  <c r="F60" i="372"/>
  <c r="E60" i="372"/>
  <c r="A38" i="372"/>
  <c r="A39" i="372"/>
  <c r="A40" i="372"/>
  <c r="A41" i="372"/>
  <c r="A42" i="372"/>
  <c r="A43" i="372"/>
  <c r="A44" i="372"/>
  <c r="A45" i="372"/>
  <c r="A46" i="372"/>
  <c r="A47" i="372"/>
  <c r="A48" i="372"/>
  <c r="A49" i="372"/>
  <c r="A50" i="372"/>
  <c r="A51" i="372"/>
  <c r="A52" i="372"/>
  <c r="A53" i="372"/>
  <c r="A54" i="372"/>
  <c r="A55" i="372"/>
  <c r="A56" i="372"/>
  <c r="A57" i="372"/>
  <c r="A58" i="372"/>
  <c r="A59" i="372"/>
  <c r="A60" i="372"/>
  <c r="J59" i="372"/>
  <c r="E59" i="372"/>
  <c r="J58" i="372"/>
  <c r="E58" i="372"/>
  <c r="J57" i="372"/>
  <c r="E57" i="372"/>
  <c r="J56" i="372"/>
  <c r="E56" i="372"/>
  <c r="J55" i="372"/>
  <c r="E55" i="372"/>
  <c r="J54" i="372"/>
  <c r="E54" i="372"/>
  <c r="J53" i="372"/>
  <c r="E53" i="372"/>
  <c r="J52" i="372"/>
  <c r="E52" i="372"/>
  <c r="J51" i="372"/>
  <c r="E51" i="372"/>
  <c r="J50" i="372"/>
  <c r="E50" i="372"/>
  <c r="J49" i="372"/>
  <c r="E49" i="372"/>
  <c r="J48" i="372"/>
  <c r="E48" i="372"/>
  <c r="J47" i="372"/>
  <c r="E47" i="372"/>
  <c r="J46" i="372"/>
  <c r="E46" i="372"/>
  <c r="J45" i="372"/>
  <c r="E45" i="372"/>
  <c r="J44" i="372"/>
  <c r="E44" i="372"/>
  <c r="J43" i="372"/>
  <c r="E43" i="372"/>
  <c r="J42" i="372"/>
  <c r="E42" i="372"/>
  <c r="J41" i="372"/>
  <c r="E41" i="372"/>
  <c r="J40" i="372"/>
  <c r="E40" i="372"/>
  <c r="J39" i="372"/>
  <c r="E39" i="372"/>
  <c r="J38" i="372"/>
  <c r="E38" i="372"/>
  <c r="J37" i="372"/>
  <c r="E37" i="372"/>
  <c r="J36" i="372"/>
  <c r="F14" i="372"/>
  <c r="F15" i="372"/>
  <c r="F16" i="372"/>
  <c r="F17" i="372"/>
  <c r="F18" i="372"/>
  <c r="F19" i="372"/>
  <c r="F20" i="372"/>
  <c r="F21" i="372"/>
  <c r="F22" i="372"/>
  <c r="F23" i="372"/>
  <c r="F24" i="372"/>
  <c r="F25" i="372"/>
  <c r="F26" i="372"/>
  <c r="F27" i="372"/>
  <c r="F28" i="372"/>
  <c r="F29" i="372"/>
  <c r="F30" i="372"/>
  <c r="F31" i="372"/>
  <c r="F32" i="372"/>
  <c r="F33" i="372"/>
  <c r="F34" i="372"/>
  <c r="F35" i="372"/>
  <c r="F36" i="372"/>
  <c r="E36" i="372"/>
  <c r="A14" i="372"/>
  <c r="A15" i="372"/>
  <c r="A16" i="372"/>
  <c r="A17" i="372"/>
  <c r="A18" i="372"/>
  <c r="A19" i="372"/>
  <c r="A20" i="372"/>
  <c r="A21" i="372"/>
  <c r="A22" i="372"/>
  <c r="A23" i="372"/>
  <c r="A24" i="372"/>
  <c r="A25" i="372"/>
  <c r="A26" i="372"/>
  <c r="A27" i="372"/>
  <c r="A28" i="372"/>
  <c r="A29" i="372"/>
  <c r="A30" i="372"/>
  <c r="A31" i="372"/>
  <c r="A32" i="372"/>
  <c r="A33" i="372"/>
  <c r="A34" i="372"/>
  <c r="A35" i="372"/>
  <c r="A36" i="372"/>
  <c r="J35" i="372"/>
  <c r="E35" i="372"/>
  <c r="J34" i="372"/>
  <c r="E34" i="372"/>
  <c r="J33" i="372"/>
  <c r="E33" i="372"/>
  <c r="J32" i="372"/>
  <c r="E32" i="372"/>
  <c r="J31" i="372"/>
  <c r="E31" i="372"/>
  <c r="J30" i="372"/>
  <c r="E30" i="372"/>
  <c r="J29" i="372"/>
  <c r="E29" i="372"/>
  <c r="J28" i="372"/>
  <c r="E28" i="372"/>
  <c r="J27" i="372"/>
  <c r="E27" i="372"/>
  <c r="J26" i="372"/>
  <c r="E26" i="372"/>
  <c r="J25" i="372"/>
  <c r="E25" i="372"/>
  <c r="J24" i="372"/>
  <c r="E24" i="372"/>
  <c r="J23" i="372"/>
  <c r="E23" i="372"/>
  <c r="J22" i="372"/>
  <c r="E22" i="372"/>
  <c r="J21" i="372"/>
  <c r="E21" i="372"/>
  <c r="J20" i="372"/>
  <c r="E20" i="372"/>
  <c r="J19" i="372"/>
  <c r="E19" i="372"/>
  <c r="J18" i="372"/>
  <c r="E18" i="372"/>
  <c r="J17" i="372"/>
  <c r="E17" i="372"/>
  <c r="J16" i="372"/>
  <c r="E16" i="372"/>
  <c r="J13" i="372"/>
  <c r="J14" i="372"/>
  <c r="J15" i="372"/>
  <c r="E13" i="372"/>
  <c r="E14" i="372"/>
  <c r="E15" i="372"/>
  <c r="M81" i="370"/>
  <c r="M63" i="370"/>
  <c r="N81" i="370"/>
  <c r="N67" i="370"/>
  <c r="N69" i="370"/>
  <c r="N70" i="370"/>
  <c r="M67" i="370"/>
  <c r="M69" i="370"/>
  <c r="O66" i="370"/>
  <c r="J64" i="370"/>
  <c r="J63" i="370"/>
  <c r="J60" i="370"/>
  <c r="E60" i="370"/>
  <c r="J59" i="370"/>
  <c r="E59" i="370"/>
  <c r="J58" i="370"/>
  <c r="E58" i="370"/>
  <c r="J57" i="370"/>
  <c r="E57" i="370"/>
  <c r="J56" i="370"/>
  <c r="E56" i="370"/>
  <c r="J55" i="370"/>
  <c r="E55" i="370"/>
  <c r="J54" i="370"/>
  <c r="E54" i="370"/>
  <c r="J53" i="370"/>
  <c r="E53" i="370"/>
  <c r="J52" i="370"/>
  <c r="E52" i="370"/>
  <c r="J51" i="370"/>
  <c r="E51" i="370"/>
  <c r="J50" i="370"/>
  <c r="E50" i="370"/>
  <c r="J49" i="370"/>
  <c r="E49" i="370"/>
  <c r="J48" i="370"/>
  <c r="E48" i="370"/>
  <c r="J47" i="370"/>
  <c r="E47" i="370"/>
  <c r="J46" i="370"/>
  <c r="E46" i="370"/>
  <c r="J45" i="370"/>
  <c r="E45" i="370"/>
  <c r="J44" i="370"/>
  <c r="E44" i="370"/>
  <c r="J43" i="370"/>
  <c r="E43" i="370"/>
  <c r="J42" i="370"/>
  <c r="E42" i="370"/>
  <c r="J41" i="370"/>
  <c r="E41" i="370"/>
  <c r="J40" i="370"/>
  <c r="E40" i="370"/>
  <c r="J39" i="370"/>
  <c r="E39" i="370"/>
  <c r="J38" i="370"/>
  <c r="F38" i="370"/>
  <c r="F39" i="370"/>
  <c r="F40" i="370"/>
  <c r="F41" i="370"/>
  <c r="F42" i="370"/>
  <c r="F43" i="370"/>
  <c r="F44" i="370"/>
  <c r="F45" i="370"/>
  <c r="F46" i="370"/>
  <c r="F47" i="370"/>
  <c r="F48" i="370"/>
  <c r="F49" i="370"/>
  <c r="F50" i="370"/>
  <c r="F51" i="370"/>
  <c r="F52" i="370"/>
  <c r="F53" i="370"/>
  <c r="F54" i="370"/>
  <c r="F55" i="370"/>
  <c r="F56" i="370"/>
  <c r="F57" i="370"/>
  <c r="F58" i="370"/>
  <c r="F59" i="370"/>
  <c r="F60" i="370"/>
  <c r="E38" i="370"/>
  <c r="A38" i="370"/>
  <c r="A39" i="370"/>
  <c r="A40" i="370"/>
  <c r="A41" i="370"/>
  <c r="A42" i="370"/>
  <c r="A43" i="370"/>
  <c r="A44" i="370"/>
  <c r="A45" i="370"/>
  <c r="A46" i="370"/>
  <c r="A47" i="370"/>
  <c r="A48" i="370"/>
  <c r="A49" i="370"/>
  <c r="A50" i="370"/>
  <c r="A51" i="370"/>
  <c r="A52" i="370"/>
  <c r="A53" i="370"/>
  <c r="A54" i="370"/>
  <c r="A55" i="370"/>
  <c r="A56" i="370"/>
  <c r="A57" i="370"/>
  <c r="A58" i="370"/>
  <c r="A59" i="370"/>
  <c r="A60" i="370"/>
  <c r="J37" i="370"/>
  <c r="E37" i="370"/>
  <c r="J36" i="370"/>
  <c r="E36" i="370"/>
  <c r="J35" i="370"/>
  <c r="E35" i="370"/>
  <c r="J34" i="370"/>
  <c r="E34" i="370"/>
  <c r="J33" i="370"/>
  <c r="E33" i="370"/>
  <c r="J32" i="370"/>
  <c r="E32" i="370"/>
  <c r="J31" i="370"/>
  <c r="E31" i="370"/>
  <c r="J30" i="370"/>
  <c r="E30" i="370"/>
  <c r="J29" i="370"/>
  <c r="E29" i="370"/>
  <c r="J28" i="370"/>
  <c r="E28" i="370"/>
  <c r="J27" i="370"/>
  <c r="E27" i="370"/>
  <c r="J26" i="370"/>
  <c r="E26" i="370"/>
  <c r="J25" i="370"/>
  <c r="E25" i="370"/>
  <c r="J24" i="370"/>
  <c r="E24" i="370"/>
  <c r="J23" i="370"/>
  <c r="E23" i="370"/>
  <c r="J22" i="370"/>
  <c r="E22" i="370"/>
  <c r="J21" i="370"/>
  <c r="E21" i="370"/>
  <c r="J20" i="370"/>
  <c r="E20" i="370"/>
  <c r="J19" i="370"/>
  <c r="E19" i="370"/>
  <c r="J18" i="370"/>
  <c r="E18" i="370"/>
  <c r="J17" i="370"/>
  <c r="E17" i="370"/>
  <c r="J16" i="370"/>
  <c r="E16" i="370"/>
  <c r="E13" i="370"/>
  <c r="E14" i="370"/>
  <c r="E15" i="370"/>
  <c r="J15" i="370"/>
  <c r="F14" i="370"/>
  <c r="F15" i="370"/>
  <c r="F16" i="370"/>
  <c r="F17" i="370"/>
  <c r="F18" i="370"/>
  <c r="F19" i="370"/>
  <c r="F20" i="370"/>
  <c r="F21" i="370"/>
  <c r="F22" i="370"/>
  <c r="F23" i="370"/>
  <c r="F24" i="370"/>
  <c r="F25" i="370"/>
  <c r="F26" i="370"/>
  <c r="F27" i="370"/>
  <c r="F28" i="370"/>
  <c r="F29" i="370"/>
  <c r="F30" i="370"/>
  <c r="F31" i="370"/>
  <c r="F32" i="370"/>
  <c r="F33" i="370"/>
  <c r="F34" i="370"/>
  <c r="F35" i="370"/>
  <c r="F36" i="370"/>
  <c r="J14" i="370"/>
  <c r="A14" i="370"/>
  <c r="A15" i="370"/>
  <c r="A16" i="370"/>
  <c r="A17" i="370"/>
  <c r="A18" i="370"/>
  <c r="A19" i="370"/>
  <c r="A20" i="370"/>
  <c r="A21" i="370"/>
  <c r="A22" i="370"/>
  <c r="A23" i="370"/>
  <c r="A24" i="370"/>
  <c r="A25" i="370"/>
  <c r="A26" i="370"/>
  <c r="A27" i="370"/>
  <c r="A28" i="370"/>
  <c r="A29" i="370"/>
  <c r="A30" i="370"/>
  <c r="A31" i="370"/>
  <c r="A32" i="370"/>
  <c r="A33" i="370"/>
  <c r="A34" i="370"/>
  <c r="A35" i="370"/>
  <c r="A36" i="370"/>
  <c r="J13" i="370"/>
  <c r="P66" i="370"/>
  <c r="M70" i="370"/>
  <c r="P70" i="370"/>
  <c r="P69" i="370"/>
  <c r="L82" i="370"/>
  <c r="M82" i="370"/>
  <c r="N82" i="370"/>
  <c r="N64" i="368"/>
  <c r="M64" i="368"/>
  <c r="M67" i="368"/>
  <c r="M69" i="368"/>
  <c r="M81" i="368"/>
  <c r="O66" i="368"/>
  <c r="M63" i="368"/>
  <c r="J63" i="368"/>
  <c r="J60" i="368"/>
  <c r="E60" i="368"/>
  <c r="J59" i="368"/>
  <c r="E59" i="368"/>
  <c r="J58" i="368"/>
  <c r="E58" i="368"/>
  <c r="J57" i="368"/>
  <c r="E57" i="368"/>
  <c r="J56" i="368"/>
  <c r="E56" i="368"/>
  <c r="J55" i="368"/>
  <c r="E55" i="368"/>
  <c r="J54" i="368"/>
  <c r="E54" i="368"/>
  <c r="J53" i="368"/>
  <c r="E53" i="368"/>
  <c r="J52" i="368"/>
  <c r="E52" i="368"/>
  <c r="J51" i="368"/>
  <c r="E51" i="368"/>
  <c r="J50" i="368"/>
  <c r="E50" i="368"/>
  <c r="J49" i="368"/>
  <c r="E49" i="368"/>
  <c r="J48" i="368"/>
  <c r="E48" i="368"/>
  <c r="J47" i="368"/>
  <c r="E47" i="368"/>
  <c r="J46" i="368"/>
  <c r="E46" i="368"/>
  <c r="J45" i="368"/>
  <c r="E45" i="368"/>
  <c r="J44" i="368"/>
  <c r="E44" i="368"/>
  <c r="J43" i="368"/>
  <c r="E43" i="368"/>
  <c r="J42" i="368"/>
  <c r="E42" i="368"/>
  <c r="J41" i="368"/>
  <c r="E41" i="368"/>
  <c r="J40" i="368"/>
  <c r="E40" i="368"/>
  <c r="J39" i="368"/>
  <c r="E39" i="368"/>
  <c r="J38" i="368"/>
  <c r="F38" i="368"/>
  <c r="F39" i="368"/>
  <c r="F40" i="368"/>
  <c r="F41" i="368"/>
  <c r="F42" i="368"/>
  <c r="F43" i="368"/>
  <c r="F44" i="368"/>
  <c r="F45" i="368"/>
  <c r="F46" i="368"/>
  <c r="F47" i="368"/>
  <c r="F48" i="368"/>
  <c r="F49" i="368"/>
  <c r="F50" i="368"/>
  <c r="F51" i="368"/>
  <c r="F52" i="368"/>
  <c r="F53" i="368"/>
  <c r="F54" i="368"/>
  <c r="F55" i="368"/>
  <c r="F56" i="368"/>
  <c r="F57" i="368"/>
  <c r="F58" i="368"/>
  <c r="F59" i="368"/>
  <c r="F60" i="368"/>
  <c r="E38" i="368"/>
  <c r="A38" i="368"/>
  <c r="A39" i="368"/>
  <c r="A40" i="368"/>
  <c r="A41" i="368"/>
  <c r="A42" i="368"/>
  <c r="A43" i="368"/>
  <c r="A44" i="368"/>
  <c r="A45" i="368"/>
  <c r="A46" i="368"/>
  <c r="A47" i="368"/>
  <c r="A48" i="368"/>
  <c r="A49" i="368"/>
  <c r="A50" i="368"/>
  <c r="A51" i="368"/>
  <c r="A52" i="368"/>
  <c r="A53" i="368"/>
  <c r="A54" i="368"/>
  <c r="A55" i="368"/>
  <c r="A56" i="368"/>
  <c r="A57" i="368"/>
  <c r="A58" i="368"/>
  <c r="A59" i="368"/>
  <c r="A60" i="368"/>
  <c r="J37" i="368"/>
  <c r="E37" i="368"/>
  <c r="J36" i="368"/>
  <c r="E36" i="368"/>
  <c r="J35" i="368"/>
  <c r="E35" i="368"/>
  <c r="J34" i="368"/>
  <c r="E34" i="368"/>
  <c r="J33" i="368"/>
  <c r="E33" i="368"/>
  <c r="J32" i="368"/>
  <c r="E32" i="368"/>
  <c r="J31" i="368"/>
  <c r="E31" i="368"/>
  <c r="J30" i="368"/>
  <c r="E30" i="368"/>
  <c r="J29" i="368"/>
  <c r="E29" i="368"/>
  <c r="J28" i="368"/>
  <c r="E28" i="368"/>
  <c r="J27" i="368"/>
  <c r="E27" i="368"/>
  <c r="J26" i="368"/>
  <c r="E26" i="368"/>
  <c r="J25" i="368"/>
  <c r="E25" i="368"/>
  <c r="J24" i="368"/>
  <c r="E24" i="368"/>
  <c r="J23" i="368"/>
  <c r="E23" i="368"/>
  <c r="J22" i="368"/>
  <c r="E22" i="368"/>
  <c r="J21" i="368"/>
  <c r="E21" i="368"/>
  <c r="J20" i="368"/>
  <c r="E20" i="368"/>
  <c r="J19" i="368"/>
  <c r="E19" i="368"/>
  <c r="J18" i="368"/>
  <c r="E18" i="368"/>
  <c r="J17" i="368"/>
  <c r="E17" i="368"/>
  <c r="J16" i="368"/>
  <c r="E16" i="368"/>
  <c r="J15" i="368"/>
  <c r="F14" i="368"/>
  <c r="F15" i="368"/>
  <c r="F16" i="368"/>
  <c r="F17" i="368"/>
  <c r="F18" i="368"/>
  <c r="F19" i="368"/>
  <c r="F20" i="368"/>
  <c r="F21" i="368"/>
  <c r="F22" i="368"/>
  <c r="F23" i="368"/>
  <c r="F24" i="368"/>
  <c r="F25" i="368"/>
  <c r="F26" i="368"/>
  <c r="F27" i="368"/>
  <c r="F28" i="368"/>
  <c r="F29" i="368"/>
  <c r="F30" i="368"/>
  <c r="F31" i="368"/>
  <c r="F32" i="368"/>
  <c r="F33" i="368"/>
  <c r="F34" i="368"/>
  <c r="F35" i="368"/>
  <c r="F36" i="368"/>
  <c r="E15" i="368"/>
  <c r="J14" i="368"/>
  <c r="E14" i="368"/>
  <c r="A14" i="368"/>
  <c r="A15" i="368"/>
  <c r="A16" i="368"/>
  <c r="A17" i="368"/>
  <c r="A18" i="368"/>
  <c r="A19" i="368"/>
  <c r="A20" i="368"/>
  <c r="A21" i="368"/>
  <c r="A22" i="368"/>
  <c r="A23" i="368"/>
  <c r="A24" i="368"/>
  <c r="A25" i="368"/>
  <c r="A26" i="368"/>
  <c r="A27" i="368"/>
  <c r="A28" i="368"/>
  <c r="A29" i="368"/>
  <c r="A30" i="368"/>
  <c r="A31" i="368"/>
  <c r="A32" i="368"/>
  <c r="A33" i="368"/>
  <c r="A34" i="368"/>
  <c r="A35" i="368"/>
  <c r="A36" i="368"/>
  <c r="J13" i="368"/>
  <c r="E13" i="368"/>
  <c r="N81" i="368"/>
  <c r="P66" i="368"/>
  <c r="M70" i="368"/>
  <c r="L82" i="368"/>
  <c r="N82" i="368"/>
  <c r="M81" i="366"/>
  <c r="H64" i="366"/>
  <c r="M67" i="366"/>
  <c r="M69" i="366"/>
  <c r="O66" i="366"/>
  <c r="J63" i="366"/>
  <c r="P66" i="366"/>
  <c r="M63" i="366"/>
  <c r="J60" i="366"/>
  <c r="E60" i="366"/>
  <c r="J59" i="366"/>
  <c r="E59" i="366"/>
  <c r="J58" i="366"/>
  <c r="E58" i="366"/>
  <c r="J57" i="366"/>
  <c r="E57" i="366"/>
  <c r="J56" i="366"/>
  <c r="E56" i="366"/>
  <c r="J55" i="366"/>
  <c r="E55" i="366"/>
  <c r="J54" i="366"/>
  <c r="E54" i="366"/>
  <c r="J53" i="366"/>
  <c r="E53" i="366"/>
  <c r="J52" i="366"/>
  <c r="E52" i="366"/>
  <c r="J51" i="366"/>
  <c r="E51" i="366"/>
  <c r="J50" i="366"/>
  <c r="E50" i="366"/>
  <c r="J49" i="366"/>
  <c r="E49" i="366"/>
  <c r="J48" i="366"/>
  <c r="E48" i="366"/>
  <c r="J47" i="366"/>
  <c r="E47" i="366"/>
  <c r="J46" i="366"/>
  <c r="E46" i="366"/>
  <c r="J45" i="366"/>
  <c r="E45" i="366"/>
  <c r="J44" i="366"/>
  <c r="E44" i="366"/>
  <c r="J43" i="366"/>
  <c r="E43" i="366"/>
  <c r="J42" i="366"/>
  <c r="E42" i="366"/>
  <c r="J41" i="366"/>
  <c r="E41" i="366"/>
  <c r="J40" i="366"/>
  <c r="E40" i="366"/>
  <c r="J39" i="366"/>
  <c r="E39" i="366"/>
  <c r="J38" i="366"/>
  <c r="F38" i="366"/>
  <c r="F39" i="366"/>
  <c r="F40" i="366"/>
  <c r="F41" i="366"/>
  <c r="F42" i="366"/>
  <c r="F43" i="366"/>
  <c r="F44" i="366"/>
  <c r="F45" i="366"/>
  <c r="F46" i="366"/>
  <c r="F47" i="366"/>
  <c r="F48" i="366"/>
  <c r="F49" i="366"/>
  <c r="F50" i="366"/>
  <c r="F51" i="366"/>
  <c r="F52" i="366"/>
  <c r="F53" i="366"/>
  <c r="F54" i="366"/>
  <c r="F55" i="366"/>
  <c r="F56" i="366"/>
  <c r="F57" i="366"/>
  <c r="F58" i="366"/>
  <c r="F59" i="366"/>
  <c r="F60" i="366"/>
  <c r="E38" i="366"/>
  <c r="A38" i="366"/>
  <c r="A39" i="366"/>
  <c r="A40" i="366"/>
  <c r="A41" i="366"/>
  <c r="A42" i="366"/>
  <c r="A43" i="366"/>
  <c r="A44" i="366"/>
  <c r="A45" i="366"/>
  <c r="A46" i="366"/>
  <c r="A47" i="366"/>
  <c r="A48" i="366"/>
  <c r="A49" i="366"/>
  <c r="A50" i="366"/>
  <c r="A51" i="366"/>
  <c r="A52" i="366"/>
  <c r="A53" i="366"/>
  <c r="A54" i="366"/>
  <c r="A55" i="366"/>
  <c r="A56" i="366"/>
  <c r="A57" i="366"/>
  <c r="A58" i="366"/>
  <c r="A59" i="366"/>
  <c r="A60" i="366"/>
  <c r="J37" i="366"/>
  <c r="E37" i="366"/>
  <c r="J36" i="366"/>
  <c r="E36" i="366"/>
  <c r="J35" i="366"/>
  <c r="E35" i="366"/>
  <c r="J34" i="366"/>
  <c r="E34" i="366"/>
  <c r="J33" i="366"/>
  <c r="E33" i="366"/>
  <c r="J32" i="366"/>
  <c r="E32" i="366"/>
  <c r="J31" i="366"/>
  <c r="E31" i="366"/>
  <c r="J30" i="366"/>
  <c r="E30" i="366"/>
  <c r="J29" i="366"/>
  <c r="E29" i="366"/>
  <c r="J28" i="366"/>
  <c r="E28" i="366"/>
  <c r="J27" i="366"/>
  <c r="E27" i="366"/>
  <c r="J26" i="366"/>
  <c r="E26" i="366"/>
  <c r="J25" i="366"/>
  <c r="E25" i="366"/>
  <c r="J24" i="366"/>
  <c r="E24" i="366"/>
  <c r="J23" i="366"/>
  <c r="E23" i="366"/>
  <c r="J22" i="366"/>
  <c r="E22" i="366"/>
  <c r="J21" i="366"/>
  <c r="E21" i="366"/>
  <c r="J20" i="366"/>
  <c r="E20" i="366"/>
  <c r="J19" i="366"/>
  <c r="E19" i="366"/>
  <c r="J18" i="366"/>
  <c r="E18" i="366"/>
  <c r="J17" i="366"/>
  <c r="E17" i="366"/>
  <c r="J16" i="366"/>
  <c r="E16" i="366"/>
  <c r="E13" i="366"/>
  <c r="E14" i="366"/>
  <c r="E15" i="366"/>
  <c r="J15" i="366"/>
  <c r="F14" i="366"/>
  <c r="F15" i="366"/>
  <c r="F16" i="366"/>
  <c r="F17" i="366"/>
  <c r="F18" i="366"/>
  <c r="F19" i="366"/>
  <c r="F20" i="366"/>
  <c r="F21" i="366"/>
  <c r="F22" i="366"/>
  <c r="F23" i="366"/>
  <c r="F24" i="366"/>
  <c r="F25" i="366"/>
  <c r="F26" i="366"/>
  <c r="F27" i="366"/>
  <c r="F28" i="366"/>
  <c r="F29" i="366"/>
  <c r="F30" i="366"/>
  <c r="F31" i="366"/>
  <c r="F32" i="366"/>
  <c r="F33" i="366"/>
  <c r="F34" i="366"/>
  <c r="F35" i="366"/>
  <c r="F36" i="366"/>
  <c r="J14" i="366"/>
  <c r="A14" i="366"/>
  <c r="A15" i="366"/>
  <c r="A16" i="366"/>
  <c r="A17" i="366"/>
  <c r="A18" i="366"/>
  <c r="A19" i="366"/>
  <c r="A20" i="366"/>
  <c r="A21" i="366"/>
  <c r="A22" i="366"/>
  <c r="A23" i="366"/>
  <c r="A24" i="366"/>
  <c r="A25" i="366"/>
  <c r="A26" i="366"/>
  <c r="A27" i="366"/>
  <c r="A28" i="366"/>
  <c r="A29" i="366"/>
  <c r="A30" i="366"/>
  <c r="A31" i="366"/>
  <c r="A32" i="366"/>
  <c r="A33" i="366"/>
  <c r="A34" i="366"/>
  <c r="A35" i="366"/>
  <c r="A36" i="366"/>
  <c r="J13" i="366"/>
  <c r="M82" i="368"/>
  <c r="N67" i="368"/>
  <c r="N81" i="366"/>
  <c r="N82" i="366"/>
  <c r="M70" i="366"/>
  <c r="L82" i="366"/>
  <c r="M81" i="364"/>
  <c r="O66" i="364"/>
  <c r="J63" i="364"/>
  <c r="P66" i="364"/>
  <c r="H64" i="364"/>
  <c r="M63" i="364"/>
  <c r="J60" i="364"/>
  <c r="E60" i="364"/>
  <c r="J59" i="364"/>
  <c r="E59" i="364"/>
  <c r="J58" i="364"/>
  <c r="E58" i="364"/>
  <c r="J57" i="364"/>
  <c r="E57" i="364"/>
  <c r="J56" i="364"/>
  <c r="E56" i="364"/>
  <c r="J55" i="364"/>
  <c r="E55" i="364"/>
  <c r="J54" i="364"/>
  <c r="E54" i="364"/>
  <c r="J53" i="364"/>
  <c r="E53" i="364"/>
  <c r="J52" i="364"/>
  <c r="E52" i="364"/>
  <c r="J51" i="364"/>
  <c r="E51" i="364"/>
  <c r="J50" i="364"/>
  <c r="E50" i="364"/>
  <c r="J49" i="364"/>
  <c r="E49" i="364"/>
  <c r="J48" i="364"/>
  <c r="E48" i="364"/>
  <c r="J47" i="364"/>
  <c r="E47" i="364"/>
  <c r="J46" i="364"/>
  <c r="E46" i="364"/>
  <c r="J45" i="364"/>
  <c r="E45" i="364"/>
  <c r="J44" i="364"/>
  <c r="E44" i="364"/>
  <c r="J43" i="364"/>
  <c r="E43" i="364"/>
  <c r="J42" i="364"/>
  <c r="E42" i="364"/>
  <c r="J41" i="364"/>
  <c r="E41" i="364"/>
  <c r="J40" i="364"/>
  <c r="E40" i="364"/>
  <c r="J39" i="364"/>
  <c r="E39" i="364"/>
  <c r="J38" i="364"/>
  <c r="F38" i="364"/>
  <c r="F39" i="364"/>
  <c r="F40" i="364"/>
  <c r="F41" i="364"/>
  <c r="F42" i="364"/>
  <c r="F43" i="364"/>
  <c r="F44" i="364"/>
  <c r="F45" i="364"/>
  <c r="F46" i="364"/>
  <c r="F47" i="364"/>
  <c r="F48" i="364"/>
  <c r="F49" i="364"/>
  <c r="F50" i="364"/>
  <c r="F51" i="364"/>
  <c r="F52" i="364"/>
  <c r="F53" i="364"/>
  <c r="F54" i="364"/>
  <c r="F55" i="364"/>
  <c r="F56" i="364"/>
  <c r="F57" i="364"/>
  <c r="F58" i="364"/>
  <c r="F59" i="364"/>
  <c r="F60" i="364"/>
  <c r="E38" i="364"/>
  <c r="A38" i="364"/>
  <c r="A39" i="364"/>
  <c r="A40" i="364"/>
  <c r="A41" i="364"/>
  <c r="A42" i="364"/>
  <c r="A43" i="364"/>
  <c r="A44" i="364"/>
  <c r="A45" i="364"/>
  <c r="A46" i="364"/>
  <c r="A47" i="364"/>
  <c r="A48" i="364"/>
  <c r="A49" i="364"/>
  <c r="A50" i="364"/>
  <c r="A51" i="364"/>
  <c r="A52" i="364"/>
  <c r="A53" i="364"/>
  <c r="A54" i="364"/>
  <c r="A55" i="364"/>
  <c r="A56" i="364"/>
  <c r="A57" i="364"/>
  <c r="A58" i="364"/>
  <c r="A59" i="364"/>
  <c r="A60" i="364"/>
  <c r="J37" i="364"/>
  <c r="E37" i="364"/>
  <c r="J36" i="364"/>
  <c r="E36" i="364"/>
  <c r="J35" i="364"/>
  <c r="E35" i="364"/>
  <c r="J34" i="364"/>
  <c r="E34" i="364"/>
  <c r="J33" i="364"/>
  <c r="E33" i="364"/>
  <c r="J32" i="364"/>
  <c r="E32" i="364"/>
  <c r="J31" i="364"/>
  <c r="E31" i="364"/>
  <c r="J30" i="364"/>
  <c r="E30" i="364"/>
  <c r="J29" i="364"/>
  <c r="E29" i="364"/>
  <c r="J28" i="364"/>
  <c r="E28" i="364"/>
  <c r="J27" i="364"/>
  <c r="E27" i="364"/>
  <c r="J26" i="364"/>
  <c r="E26" i="364"/>
  <c r="J25" i="364"/>
  <c r="E25" i="364"/>
  <c r="J24" i="364"/>
  <c r="E24" i="364"/>
  <c r="J23" i="364"/>
  <c r="E23" i="364"/>
  <c r="J22" i="364"/>
  <c r="E22" i="364"/>
  <c r="J21" i="364"/>
  <c r="E21" i="364"/>
  <c r="J20" i="364"/>
  <c r="E20" i="364"/>
  <c r="J19" i="364"/>
  <c r="E19" i="364"/>
  <c r="J18" i="364"/>
  <c r="E18" i="364"/>
  <c r="J17" i="364"/>
  <c r="E17" i="364"/>
  <c r="J16" i="364"/>
  <c r="E16" i="364"/>
  <c r="J15" i="364"/>
  <c r="F14" i="364"/>
  <c r="F15" i="364"/>
  <c r="F16" i="364"/>
  <c r="F17" i="364"/>
  <c r="F18" i="364"/>
  <c r="F19" i="364"/>
  <c r="F20" i="364"/>
  <c r="F21" i="364"/>
  <c r="F22" i="364"/>
  <c r="F23" i="364"/>
  <c r="F24" i="364"/>
  <c r="F25" i="364"/>
  <c r="F26" i="364"/>
  <c r="F27" i="364"/>
  <c r="F28" i="364"/>
  <c r="F29" i="364"/>
  <c r="F30" i="364"/>
  <c r="F31" i="364"/>
  <c r="F32" i="364"/>
  <c r="F33" i="364"/>
  <c r="F34" i="364"/>
  <c r="F35" i="364"/>
  <c r="F36" i="364"/>
  <c r="E15" i="364"/>
  <c r="J14" i="364"/>
  <c r="E14" i="364"/>
  <c r="A14" i="364"/>
  <c r="A15" i="364"/>
  <c r="A16" i="364"/>
  <c r="A17" i="364"/>
  <c r="A18" i="364"/>
  <c r="A19" i="364"/>
  <c r="A20" i="364"/>
  <c r="A21" i="364"/>
  <c r="A22" i="364"/>
  <c r="A23" i="364"/>
  <c r="A24" i="364"/>
  <c r="A25" i="364"/>
  <c r="A26" i="364"/>
  <c r="A27" i="364"/>
  <c r="A28" i="364"/>
  <c r="A29" i="364"/>
  <c r="A30" i="364"/>
  <c r="A31" i="364"/>
  <c r="A32" i="364"/>
  <c r="A33" i="364"/>
  <c r="A34" i="364"/>
  <c r="A35" i="364"/>
  <c r="A36" i="364"/>
  <c r="J13" i="364"/>
  <c r="E13" i="364"/>
  <c r="N69" i="368"/>
  <c r="J64" i="368"/>
  <c r="I64" i="366"/>
  <c r="M82" i="366"/>
  <c r="N81" i="364"/>
  <c r="N82" i="364"/>
  <c r="L82" i="364"/>
  <c r="M67" i="364"/>
  <c r="M69" i="364"/>
  <c r="L63" i="362"/>
  <c r="M63" i="362"/>
  <c r="M81" i="362"/>
  <c r="M68" i="362"/>
  <c r="H64" i="362"/>
  <c r="M67" i="362"/>
  <c r="M69" i="362"/>
  <c r="O66" i="362"/>
  <c r="J63" i="362"/>
  <c r="J60" i="362"/>
  <c r="E60" i="362"/>
  <c r="J59" i="362"/>
  <c r="E59" i="362"/>
  <c r="J58" i="362"/>
  <c r="E58" i="362"/>
  <c r="J57" i="362"/>
  <c r="E57" i="362"/>
  <c r="J56" i="362"/>
  <c r="E56" i="362"/>
  <c r="J55" i="362"/>
  <c r="E55" i="362"/>
  <c r="J54" i="362"/>
  <c r="E54" i="362"/>
  <c r="J53" i="362"/>
  <c r="E53" i="362"/>
  <c r="J52" i="362"/>
  <c r="E52" i="362"/>
  <c r="J51" i="362"/>
  <c r="E51" i="362"/>
  <c r="J50" i="362"/>
  <c r="E50" i="362"/>
  <c r="J49" i="362"/>
  <c r="E49" i="362"/>
  <c r="J48" i="362"/>
  <c r="E48" i="362"/>
  <c r="J47" i="362"/>
  <c r="E47" i="362"/>
  <c r="J46" i="362"/>
  <c r="E46" i="362"/>
  <c r="J45" i="362"/>
  <c r="E45" i="362"/>
  <c r="J44" i="362"/>
  <c r="E44" i="362"/>
  <c r="J43" i="362"/>
  <c r="E43" i="362"/>
  <c r="J42" i="362"/>
  <c r="E42" i="362"/>
  <c r="J41" i="362"/>
  <c r="E41" i="362"/>
  <c r="J40" i="362"/>
  <c r="E40" i="362"/>
  <c r="J39" i="362"/>
  <c r="E39" i="362"/>
  <c r="J38" i="362"/>
  <c r="F38" i="362"/>
  <c r="F39" i="362"/>
  <c r="F40" i="362"/>
  <c r="F41" i="362"/>
  <c r="F42" i="362"/>
  <c r="F43" i="362"/>
  <c r="F44" i="362"/>
  <c r="F45" i="362"/>
  <c r="F46" i="362"/>
  <c r="F47" i="362"/>
  <c r="F48" i="362"/>
  <c r="F49" i="362"/>
  <c r="F50" i="362"/>
  <c r="F51" i="362"/>
  <c r="F52" i="362"/>
  <c r="F53" i="362"/>
  <c r="F54" i="362"/>
  <c r="F55" i="362"/>
  <c r="F56" i="362"/>
  <c r="F57" i="362"/>
  <c r="F58" i="362"/>
  <c r="F59" i="362"/>
  <c r="F60" i="362"/>
  <c r="E38" i="362"/>
  <c r="A38" i="362"/>
  <c r="A39" i="362"/>
  <c r="A40" i="362"/>
  <c r="A41" i="362"/>
  <c r="A42" i="362"/>
  <c r="A43" i="362"/>
  <c r="A44" i="362"/>
  <c r="A45" i="362"/>
  <c r="A46" i="362"/>
  <c r="A47" i="362"/>
  <c r="A48" i="362"/>
  <c r="A49" i="362"/>
  <c r="A50" i="362"/>
  <c r="A51" i="362"/>
  <c r="A52" i="362"/>
  <c r="A53" i="362"/>
  <c r="A54" i="362"/>
  <c r="A55" i="362"/>
  <c r="A56" i="362"/>
  <c r="A57" i="362"/>
  <c r="A58" i="362"/>
  <c r="A59" i="362"/>
  <c r="A60" i="362"/>
  <c r="J37" i="362"/>
  <c r="E37" i="362"/>
  <c r="J36" i="362"/>
  <c r="E36" i="362"/>
  <c r="J35" i="362"/>
  <c r="E35" i="362"/>
  <c r="J34" i="362"/>
  <c r="E34" i="362"/>
  <c r="J33" i="362"/>
  <c r="E33" i="362"/>
  <c r="J32" i="362"/>
  <c r="E32" i="362"/>
  <c r="J31" i="362"/>
  <c r="E31" i="362"/>
  <c r="J30" i="362"/>
  <c r="E30" i="362"/>
  <c r="J29" i="362"/>
  <c r="E29" i="362"/>
  <c r="J28" i="362"/>
  <c r="E28" i="362"/>
  <c r="J27" i="362"/>
  <c r="E27" i="362"/>
  <c r="J26" i="362"/>
  <c r="E26" i="362"/>
  <c r="J25" i="362"/>
  <c r="E25" i="362"/>
  <c r="J24" i="362"/>
  <c r="E24" i="362"/>
  <c r="J23" i="362"/>
  <c r="E23" i="362"/>
  <c r="J22" i="362"/>
  <c r="E22" i="362"/>
  <c r="J21" i="362"/>
  <c r="E21" i="362"/>
  <c r="J20" i="362"/>
  <c r="E20" i="362"/>
  <c r="J19" i="362"/>
  <c r="E19" i="362"/>
  <c r="J18" i="362"/>
  <c r="E18" i="362"/>
  <c r="J17" i="362"/>
  <c r="E17" i="362"/>
  <c r="J16" i="362"/>
  <c r="E16" i="362"/>
  <c r="J15" i="362"/>
  <c r="F14" i="362"/>
  <c r="F15" i="362"/>
  <c r="F16" i="362"/>
  <c r="F17" i="362"/>
  <c r="F18" i="362"/>
  <c r="F19" i="362"/>
  <c r="F20" i="362"/>
  <c r="F21" i="362"/>
  <c r="F22" i="362"/>
  <c r="F23" i="362"/>
  <c r="F24" i="362"/>
  <c r="F25" i="362"/>
  <c r="F26" i="362"/>
  <c r="F27" i="362"/>
  <c r="F28" i="362"/>
  <c r="F29" i="362"/>
  <c r="F30" i="362"/>
  <c r="F31" i="362"/>
  <c r="F32" i="362"/>
  <c r="F33" i="362"/>
  <c r="F34" i="362"/>
  <c r="F35" i="362"/>
  <c r="F36" i="362"/>
  <c r="E15" i="362"/>
  <c r="E13" i="362"/>
  <c r="E14" i="362"/>
  <c r="J14" i="362"/>
  <c r="J13" i="362"/>
  <c r="A14" i="362"/>
  <c r="A15" i="362"/>
  <c r="A16" i="362"/>
  <c r="A17" i="362"/>
  <c r="A18" i="362"/>
  <c r="A19" i="362"/>
  <c r="A20" i="362"/>
  <c r="A21" i="362"/>
  <c r="A22" i="362"/>
  <c r="A23" i="362"/>
  <c r="A24" i="362"/>
  <c r="A25" i="362"/>
  <c r="A26" i="362"/>
  <c r="A27" i="362"/>
  <c r="A28" i="362"/>
  <c r="A29" i="362"/>
  <c r="A30" i="362"/>
  <c r="A31" i="362"/>
  <c r="A32" i="362"/>
  <c r="A33" i="362"/>
  <c r="A34" i="362"/>
  <c r="A35" i="362"/>
  <c r="A36" i="362"/>
  <c r="N70" i="368"/>
  <c r="P70" i="368"/>
  <c r="P69" i="368"/>
  <c r="N67" i="366"/>
  <c r="N69" i="366"/>
  <c r="J64" i="366"/>
  <c r="M70" i="364"/>
  <c r="M82" i="364"/>
  <c r="I64" i="364"/>
  <c r="N81" i="362"/>
  <c r="P66" i="362"/>
  <c r="M70" i="362"/>
  <c r="N82" i="362"/>
  <c r="L82" i="362"/>
  <c r="L63" i="360"/>
  <c r="M63" i="360"/>
  <c r="M81" i="360"/>
  <c r="N81" i="360"/>
  <c r="M68" i="360"/>
  <c r="H64" i="360"/>
  <c r="M67" i="360"/>
  <c r="M69" i="360"/>
  <c r="O66" i="360"/>
  <c r="J63" i="360"/>
  <c r="J60" i="360"/>
  <c r="E60" i="360"/>
  <c r="J59" i="360"/>
  <c r="E59" i="360"/>
  <c r="J58" i="360"/>
  <c r="E58" i="360"/>
  <c r="J57" i="360"/>
  <c r="E57" i="360"/>
  <c r="J56" i="360"/>
  <c r="E56" i="360"/>
  <c r="J55" i="360"/>
  <c r="E55" i="360"/>
  <c r="J54" i="360"/>
  <c r="E54" i="360"/>
  <c r="J53" i="360"/>
  <c r="E53" i="360"/>
  <c r="J52" i="360"/>
  <c r="E52" i="360"/>
  <c r="J51" i="360"/>
  <c r="E51" i="360"/>
  <c r="J50" i="360"/>
  <c r="E50" i="360"/>
  <c r="J49" i="360"/>
  <c r="E49" i="360"/>
  <c r="J48" i="360"/>
  <c r="E48" i="360"/>
  <c r="J47" i="360"/>
  <c r="E47" i="360"/>
  <c r="J46" i="360"/>
  <c r="E46" i="360"/>
  <c r="J45" i="360"/>
  <c r="E45" i="360"/>
  <c r="J44" i="360"/>
  <c r="E44" i="360"/>
  <c r="J43" i="360"/>
  <c r="E43" i="360"/>
  <c r="J42" i="360"/>
  <c r="E42" i="360"/>
  <c r="J41" i="360"/>
  <c r="E41" i="360"/>
  <c r="J40" i="360"/>
  <c r="E40" i="360"/>
  <c r="J39" i="360"/>
  <c r="E39" i="360"/>
  <c r="J38" i="360"/>
  <c r="F38" i="360"/>
  <c r="F39" i="360"/>
  <c r="F40" i="360"/>
  <c r="F41" i="360"/>
  <c r="F42" i="360"/>
  <c r="F43" i="360"/>
  <c r="F44" i="360"/>
  <c r="F45" i="360"/>
  <c r="F46" i="360"/>
  <c r="F47" i="360"/>
  <c r="F48" i="360"/>
  <c r="F49" i="360"/>
  <c r="F50" i="360"/>
  <c r="F51" i="360"/>
  <c r="F52" i="360"/>
  <c r="F53" i="360"/>
  <c r="F54" i="360"/>
  <c r="F55" i="360"/>
  <c r="F56" i="360"/>
  <c r="F57" i="360"/>
  <c r="F58" i="360"/>
  <c r="F59" i="360"/>
  <c r="F60" i="360"/>
  <c r="E38" i="360"/>
  <c r="A38" i="360"/>
  <c r="A39" i="360"/>
  <c r="A40" i="360"/>
  <c r="A41" i="360"/>
  <c r="A42" i="360"/>
  <c r="A43" i="360"/>
  <c r="A44" i="360"/>
  <c r="A45" i="360"/>
  <c r="A46" i="360"/>
  <c r="A47" i="360"/>
  <c r="A48" i="360"/>
  <c r="A49" i="360"/>
  <c r="A50" i="360"/>
  <c r="A51" i="360"/>
  <c r="A52" i="360"/>
  <c r="A53" i="360"/>
  <c r="A54" i="360"/>
  <c r="A55" i="360"/>
  <c r="A56" i="360"/>
  <c r="A57" i="360"/>
  <c r="A58" i="360"/>
  <c r="A59" i="360"/>
  <c r="A60" i="360"/>
  <c r="J37" i="360"/>
  <c r="E37" i="360"/>
  <c r="J36" i="360"/>
  <c r="E36" i="360"/>
  <c r="J35" i="360"/>
  <c r="E35" i="360"/>
  <c r="J34" i="360"/>
  <c r="E34" i="360"/>
  <c r="J33" i="360"/>
  <c r="E33" i="360"/>
  <c r="J32" i="360"/>
  <c r="E32" i="360"/>
  <c r="J31" i="360"/>
  <c r="E31" i="360"/>
  <c r="J30" i="360"/>
  <c r="E30" i="360"/>
  <c r="J29" i="360"/>
  <c r="E29" i="360"/>
  <c r="J28" i="360"/>
  <c r="E28" i="360"/>
  <c r="J27" i="360"/>
  <c r="E27" i="360"/>
  <c r="J26" i="360"/>
  <c r="E26" i="360"/>
  <c r="J25" i="360"/>
  <c r="E25" i="360"/>
  <c r="J24" i="360"/>
  <c r="E24" i="360"/>
  <c r="J23" i="360"/>
  <c r="E23" i="360"/>
  <c r="J22" i="360"/>
  <c r="E22" i="360"/>
  <c r="J21" i="360"/>
  <c r="E21" i="360"/>
  <c r="J20" i="360"/>
  <c r="E20" i="360"/>
  <c r="J19" i="360"/>
  <c r="E19" i="360"/>
  <c r="J18" i="360"/>
  <c r="E18" i="360"/>
  <c r="J17" i="360"/>
  <c r="E17" i="360"/>
  <c r="J16" i="360"/>
  <c r="E16" i="360"/>
  <c r="A14" i="360"/>
  <c r="A15" i="360"/>
  <c r="A16" i="360"/>
  <c r="A17" i="360"/>
  <c r="A18" i="360"/>
  <c r="A19" i="360"/>
  <c r="A20" i="360"/>
  <c r="A21" i="360"/>
  <c r="A22" i="360"/>
  <c r="A23" i="360"/>
  <c r="A24" i="360"/>
  <c r="A25" i="360"/>
  <c r="A26" i="360"/>
  <c r="A27" i="360"/>
  <c r="A28" i="360"/>
  <c r="A29" i="360"/>
  <c r="A30" i="360"/>
  <c r="A31" i="360"/>
  <c r="A32" i="360"/>
  <c r="A33" i="360"/>
  <c r="A34" i="360"/>
  <c r="A35" i="360"/>
  <c r="A36" i="360"/>
  <c r="J15" i="360"/>
  <c r="E15" i="360"/>
  <c r="E13" i="360"/>
  <c r="E14" i="360"/>
  <c r="J14" i="360"/>
  <c r="F14" i="360"/>
  <c r="F15" i="360"/>
  <c r="F16" i="360"/>
  <c r="F17" i="360"/>
  <c r="F18" i="360"/>
  <c r="F19" i="360"/>
  <c r="F20" i="360"/>
  <c r="F21" i="360"/>
  <c r="F22" i="360"/>
  <c r="F23" i="360"/>
  <c r="F24" i="360"/>
  <c r="F25" i="360"/>
  <c r="F26" i="360"/>
  <c r="F27" i="360"/>
  <c r="F28" i="360"/>
  <c r="F29" i="360"/>
  <c r="F30" i="360"/>
  <c r="F31" i="360"/>
  <c r="F32" i="360"/>
  <c r="F33" i="360"/>
  <c r="F34" i="360"/>
  <c r="F35" i="360"/>
  <c r="F36" i="360"/>
  <c r="J13" i="360"/>
  <c r="N70" i="366"/>
  <c r="P70" i="366"/>
  <c r="P69" i="366"/>
  <c r="N67" i="364"/>
  <c r="N69" i="364"/>
  <c r="J64" i="364"/>
  <c r="M82" i="362"/>
  <c r="I64" i="362"/>
  <c r="P66" i="360"/>
  <c r="M70" i="360"/>
  <c r="N82" i="360"/>
  <c r="L82" i="360"/>
  <c r="M81" i="358"/>
  <c r="L63" i="358"/>
  <c r="M63" i="358"/>
  <c r="N81" i="358"/>
  <c r="L82" i="358"/>
  <c r="I64" i="358"/>
  <c r="N67" i="358"/>
  <c r="H64" i="358"/>
  <c r="M67" i="358"/>
  <c r="N82" i="358"/>
  <c r="M82" i="358"/>
  <c r="M68" i="358"/>
  <c r="M69" i="358"/>
  <c r="M70" i="358"/>
  <c r="N69" i="358"/>
  <c r="N70" i="358"/>
  <c r="P70" i="358"/>
  <c r="P69" i="358"/>
  <c r="O66" i="358"/>
  <c r="J63" i="358"/>
  <c r="P66" i="358"/>
  <c r="J64" i="358"/>
  <c r="J60" i="358"/>
  <c r="F38" i="358"/>
  <c r="F39" i="358"/>
  <c r="F40" i="358"/>
  <c r="F41" i="358"/>
  <c r="F42" i="358"/>
  <c r="F43" i="358"/>
  <c r="F44" i="358"/>
  <c r="F45" i="358"/>
  <c r="F46" i="358"/>
  <c r="F47" i="358"/>
  <c r="F48" i="358"/>
  <c r="F49" i="358"/>
  <c r="F50" i="358"/>
  <c r="F51" i="358"/>
  <c r="F52" i="358"/>
  <c r="F53" i="358"/>
  <c r="F54" i="358"/>
  <c r="F55" i="358"/>
  <c r="F56" i="358"/>
  <c r="F57" i="358"/>
  <c r="F58" i="358"/>
  <c r="F59" i="358"/>
  <c r="F60" i="358"/>
  <c r="E60" i="358"/>
  <c r="A38" i="358"/>
  <c r="A39" i="358"/>
  <c r="A40" i="358"/>
  <c r="A41" i="358"/>
  <c r="A42" i="358"/>
  <c r="A43" i="358"/>
  <c r="A44" i="358"/>
  <c r="A45" i="358"/>
  <c r="A46" i="358"/>
  <c r="A47" i="358"/>
  <c r="A48" i="358"/>
  <c r="A49" i="358"/>
  <c r="A50" i="358"/>
  <c r="A51" i="358"/>
  <c r="A52" i="358"/>
  <c r="A53" i="358"/>
  <c r="A54" i="358"/>
  <c r="A55" i="358"/>
  <c r="A56" i="358"/>
  <c r="A57" i="358"/>
  <c r="A58" i="358"/>
  <c r="A59" i="358"/>
  <c r="A60" i="358"/>
  <c r="J59" i="358"/>
  <c r="E59" i="358"/>
  <c r="J58" i="358"/>
  <c r="E58" i="358"/>
  <c r="J57" i="358"/>
  <c r="E57" i="358"/>
  <c r="J56" i="358"/>
  <c r="E56" i="358"/>
  <c r="J55" i="358"/>
  <c r="E55" i="358"/>
  <c r="J54" i="358"/>
  <c r="E54" i="358"/>
  <c r="J53" i="358"/>
  <c r="E53" i="358"/>
  <c r="J52" i="358"/>
  <c r="E52" i="358"/>
  <c r="J51" i="358"/>
  <c r="E51" i="358"/>
  <c r="J50" i="358"/>
  <c r="E50" i="358"/>
  <c r="J49" i="358"/>
  <c r="E49" i="358"/>
  <c r="J48" i="358"/>
  <c r="E48" i="358"/>
  <c r="J47" i="358"/>
  <c r="E47" i="358"/>
  <c r="J46" i="358"/>
  <c r="E46" i="358"/>
  <c r="J45" i="358"/>
  <c r="E45" i="358"/>
  <c r="J44" i="358"/>
  <c r="E44" i="358"/>
  <c r="J43" i="358"/>
  <c r="E43" i="358"/>
  <c r="J42" i="358"/>
  <c r="E42" i="358"/>
  <c r="J41" i="358"/>
  <c r="E41" i="358"/>
  <c r="J40" i="358"/>
  <c r="E40" i="358"/>
  <c r="J39" i="358"/>
  <c r="E39" i="358"/>
  <c r="J38" i="358"/>
  <c r="E38" i="358"/>
  <c r="J37" i="358"/>
  <c r="E37" i="358"/>
  <c r="J36" i="358"/>
  <c r="F14" i="358"/>
  <c r="F15" i="358"/>
  <c r="F16" i="358"/>
  <c r="F17" i="358"/>
  <c r="F18" i="358"/>
  <c r="F19" i="358"/>
  <c r="F20" i="358"/>
  <c r="F21" i="358"/>
  <c r="F22" i="358"/>
  <c r="F23" i="358"/>
  <c r="F24" i="358"/>
  <c r="F25" i="358"/>
  <c r="F26" i="358"/>
  <c r="F27" i="358"/>
  <c r="F28" i="358"/>
  <c r="F29" i="358"/>
  <c r="F30" i="358"/>
  <c r="F31" i="358"/>
  <c r="F32" i="358"/>
  <c r="F33" i="358"/>
  <c r="F34" i="358"/>
  <c r="F35" i="358"/>
  <c r="F36" i="358"/>
  <c r="E36" i="358"/>
  <c r="A14" i="358"/>
  <c r="A15" i="358"/>
  <c r="A16" i="358"/>
  <c r="A17" i="358"/>
  <c r="A18" i="358"/>
  <c r="A19" i="358"/>
  <c r="A20" i="358"/>
  <c r="A21" i="358"/>
  <c r="A22" i="358"/>
  <c r="A23" i="358"/>
  <c r="A24" i="358"/>
  <c r="A25" i="358"/>
  <c r="A26" i="358"/>
  <c r="A27" i="358"/>
  <c r="A28" i="358"/>
  <c r="A29" i="358"/>
  <c r="A30" i="358"/>
  <c r="A31" i="358"/>
  <c r="A32" i="358"/>
  <c r="A33" i="358"/>
  <c r="A34" i="358"/>
  <c r="A35" i="358"/>
  <c r="A36" i="358"/>
  <c r="J35" i="358"/>
  <c r="E35" i="358"/>
  <c r="J34" i="358"/>
  <c r="E34" i="358"/>
  <c r="J33" i="358"/>
  <c r="E33" i="358"/>
  <c r="J32" i="358"/>
  <c r="E32" i="358"/>
  <c r="J31" i="358"/>
  <c r="E31" i="358"/>
  <c r="J30" i="358"/>
  <c r="E30" i="358"/>
  <c r="J29" i="358"/>
  <c r="E29" i="358"/>
  <c r="J28" i="358"/>
  <c r="E28" i="358"/>
  <c r="J27" i="358"/>
  <c r="E27" i="358"/>
  <c r="J26" i="358"/>
  <c r="E26" i="358"/>
  <c r="J25" i="358"/>
  <c r="E25" i="358"/>
  <c r="J24" i="358"/>
  <c r="E24" i="358"/>
  <c r="J23" i="358"/>
  <c r="E23" i="358"/>
  <c r="J22" i="358"/>
  <c r="E22" i="358"/>
  <c r="J21" i="358"/>
  <c r="E21" i="358"/>
  <c r="J20" i="358"/>
  <c r="E20" i="358"/>
  <c r="J19" i="358"/>
  <c r="E19" i="358"/>
  <c r="J18" i="358"/>
  <c r="E18" i="358"/>
  <c r="J17" i="358"/>
  <c r="E17" i="358"/>
  <c r="J16" i="358"/>
  <c r="E16" i="358"/>
  <c r="J13" i="358"/>
  <c r="J14" i="358"/>
  <c r="J15" i="358"/>
  <c r="E13" i="358"/>
  <c r="E14" i="358"/>
  <c r="E15" i="358"/>
  <c r="N68" i="356"/>
  <c r="M81" i="356"/>
  <c r="L63" i="356"/>
  <c r="M63" i="356"/>
  <c r="N81" i="356"/>
  <c r="L82" i="356"/>
  <c r="I64" i="356"/>
  <c r="N67" i="356"/>
  <c r="N69" i="356"/>
  <c r="H64" i="356"/>
  <c r="M67" i="356"/>
  <c r="M68" i="356"/>
  <c r="M69" i="356"/>
  <c r="N82" i="356"/>
  <c r="M82" i="356"/>
  <c r="M70" i="356"/>
  <c r="N70" i="356"/>
  <c r="P70" i="356"/>
  <c r="P69" i="356"/>
  <c r="O66" i="356"/>
  <c r="J63" i="356"/>
  <c r="P66" i="356"/>
  <c r="J64" i="356"/>
  <c r="J60" i="356"/>
  <c r="F38" i="356"/>
  <c r="F39" i="356"/>
  <c r="F40" i="356"/>
  <c r="F41" i="356"/>
  <c r="F42" i="356"/>
  <c r="F43" i="356"/>
  <c r="F44" i="356"/>
  <c r="F45" i="356"/>
  <c r="F46" i="356"/>
  <c r="F47" i="356"/>
  <c r="F48" i="356"/>
  <c r="F49" i="356"/>
  <c r="F50" i="356"/>
  <c r="F51" i="356"/>
  <c r="F52" i="356"/>
  <c r="F53" i="356"/>
  <c r="F54" i="356"/>
  <c r="F55" i="356"/>
  <c r="F56" i="356"/>
  <c r="F57" i="356"/>
  <c r="F58" i="356"/>
  <c r="F59" i="356"/>
  <c r="F60" i="356"/>
  <c r="E60" i="356"/>
  <c r="A38" i="356"/>
  <c r="A39" i="356"/>
  <c r="A40" i="356"/>
  <c r="A41" i="356"/>
  <c r="A42" i="356"/>
  <c r="A43" i="356"/>
  <c r="A44" i="356"/>
  <c r="A45" i="356"/>
  <c r="A46" i="356"/>
  <c r="A47" i="356"/>
  <c r="A48" i="356"/>
  <c r="A49" i="356"/>
  <c r="A50" i="356"/>
  <c r="A51" i="356"/>
  <c r="A52" i="356"/>
  <c r="A53" i="356"/>
  <c r="A54" i="356"/>
  <c r="A55" i="356"/>
  <c r="A56" i="356"/>
  <c r="A57" i="356"/>
  <c r="A58" i="356"/>
  <c r="A59" i="356"/>
  <c r="A60" i="356"/>
  <c r="J59" i="356"/>
  <c r="E59" i="356"/>
  <c r="J58" i="356"/>
  <c r="E58" i="356"/>
  <c r="J57" i="356"/>
  <c r="E57" i="356"/>
  <c r="J56" i="356"/>
  <c r="E56" i="356"/>
  <c r="J55" i="356"/>
  <c r="E55" i="356"/>
  <c r="J54" i="356"/>
  <c r="E54" i="356"/>
  <c r="J53" i="356"/>
  <c r="E53" i="356"/>
  <c r="J52" i="356"/>
  <c r="E52" i="356"/>
  <c r="J51" i="356"/>
  <c r="E51" i="356"/>
  <c r="J50" i="356"/>
  <c r="E50" i="356"/>
  <c r="J49" i="356"/>
  <c r="E49" i="356"/>
  <c r="J48" i="356"/>
  <c r="E48" i="356"/>
  <c r="J47" i="356"/>
  <c r="E47" i="356"/>
  <c r="J46" i="356"/>
  <c r="E46" i="356"/>
  <c r="J45" i="356"/>
  <c r="E45" i="356"/>
  <c r="J44" i="356"/>
  <c r="E44" i="356"/>
  <c r="J43" i="356"/>
  <c r="E43" i="356"/>
  <c r="J42" i="356"/>
  <c r="E42" i="356"/>
  <c r="J41" i="356"/>
  <c r="E41" i="356"/>
  <c r="J40" i="356"/>
  <c r="E40" i="356"/>
  <c r="J39" i="356"/>
  <c r="E39" i="356"/>
  <c r="J38" i="356"/>
  <c r="E38" i="356"/>
  <c r="J37" i="356"/>
  <c r="E37" i="356"/>
  <c r="J36" i="356"/>
  <c r="F14" i="356"/>
  <c r="F15" i="356"/>
  <c r="F16" i="356"/>
  <c r="F17" i="356"/>
  <c r="F18" i="356"/>
  <c r="F19" i="356"/>
  <c r="F20" i="356"/>
  <c r="F21" i="356"/>
  <c r="F22" i="356"/>
  <c r="F23" i="356"/>
  <c r="F24" i="356"/>
  <c r="F25" i="356"/>
  <c r="F26" i="356"/>
  <c r="F27" i="356"/>
  <c r="F28" i="356"/>
  <c r="F29" i="356"/>
  <c r="F30" i="356"/>
  <c r="F31" i="356"/>
  <c r="F32" i="356"/>
  <c r="F33" i="356"/>
  <c r="F34" i="356"/>
  <c r="F35" i="356"/>
  <c r="F36" i="356"/>
  <c r="E36" i="356"/>
  <c r="A14" i="356"/>
  <c r="A15" i="356"/>
  <c r="A16" i="356"/>
  <c r="A17" i="356"/>
  <c r="A18" i="356"/>
  <c r="A19" i="356"/>
  <c r="A20" i="356"/>
  <c r="A21" i="356"/>
  <c r="A22" i="356"/>
  <c r="A23" i="356"/>
  <c r="A24" i="356"/>
  <c r="A25" i="356"/>
  <c r="A26" i="356"/>
  <c r="A27" i="356"/>
  <c r="A28" i="356"/>
  <c r="A29" i="356"/>
  <c r="A30" i="356"/>
  <c r="A31" i="356"/>
  <c r="A32" i="356"/>
  <c r="A33" i="356"/>
  <c r="A34" i="356"/>
  <c r="A35" i="356"/>
  <c r="A36" i="356"/>
  <c r="J35" i="356"/>
  <c r="E35" i="356"/>
  <c r="J34" i="356"/>
  <c r="E34" i="356"/>
  <c r="J33" i="356"/>
  <c r="E33" i="356"/>
  <c r="J32" i="356"/>
  <c r="E32" i="356"/>
  <c r="J31" i="356"/>
  <c r="E31" i="356"/>
  <c r="J30" i="356"/>
  <c r="E30" i="356"/>
  <c r="J29" i="356"/>
  <c r="E29" i="356"/>
  <c r="J28" i="356"/>
  <c r="E28" i="356"/>
  <c r="J27" i="356"/>
  <c r="E27" i="356"/>
  <c r="J26" i="356"/>
  <c r="E26" i="356"/>
  <c r="J25" i="356"/>
  <c r="E25" i="356"/>
  <c r="J24" i="356"/>
  <c r="E24" i="356"/>
  <c r="J23" i="356"/>
  <c r="E23" i="356"/>
  <c r="J22" i="356"/>
  <c r="E22" i="356"/>
  <c r="J21" i="356"/>
  <c r="E21" i="356"/>
  <c r="J20" i="356"/>
  <c r="E20" i="356"/>
  <c r="J19" i="356"/>
  <c r="E19" i="356"/>
  <c r="J18" i="356"/>
  <c r="E18" i="356"/>
  <c r="J17" i="356"/>
  <c r="E17" i="356"/>
  <c r="J16" i="356"/>
  <c r="E16" i="356"/>
  <c r="J13" i="356"/>
  <c r="J14" i="356"/>
  <c r="J15" i="356"/>
  <c r="E13" i="356"/>
  <c r="E14" i="356"/>
  <c r="E15" i="356"/>
  <c r="M81" i="352"/>
  <c r="L63" i="352"/>
  <c r="M63" i="352"/>
  <c r="N81" i="352"/>
  <c r="K82" i="352"/>
  <c r="H64" i="352"/>
  <c r="M67" i="352"/>
  <c r="M69" i="352"/>
  <c r="O66" i="352"/>
  <c r="N68" i="352"/>
  <c r="I64" i="352"/>
  <c r="N67" i="352"/>
  <c r="N69" i="352"/>
  <c r="N70" i="352"/>
  <c r="J63" i="352"/>
  <c r="P66" i="352"/>
  <c r="J60" i="352"/>
  <c r="E60" i="352"/>
  <c r="J59" i="352"/>
  <c r="E59" i="352"/>
  <c r="J58" i="352"/>
  <c r="E58" i="352"/>
  <c r="J57" i="352"/>
  <c r="E57" i="352"/>
  <c r="J56" i="352"/>
  <c r="E56" i="352"/>
  <c r="J55" i="352"/>
  <c r="E55" i="352"/>
  <c r="J54" i="352"/>
  <c r="E54" i="352"/>
  <c r="J53" i="352"/>
  <c r="E53" i="352"/>
  <c r="J52" i="352"/>
  <c r="E52" i="352"/>
  <c r="J51" i="352"/>
  <c r="E51" i="352"/>
  <c r="J50" i="352"/>
  <c r="E50" i="352"/>
  <c r="J49" i="352"/>
  <c r="E49" i="352"/>
  <c r="J48" i="352"/>
  <c r="E48" i="352"/>
  <c r="J47" i="352"/>
  <c r="E47" i="352"/>
  <c r="J46" i="352"/>
  <c r="E46" i="352"/>
  <c r="J45" i="352"/>
  <c r="E45" i="352"/>
  <c r="J44" i="352"/>
  <c r="E44" i="352"/>
  <c r="J43" i="352"/>
  <c r="E43" i="352"/>
  <c r="J42" i="352"/>
  <c r="E42" i="352"/>
  <c r="J41" i="352"/>
  <c r="E41" i="352"/>
  <c r="J40" i="352"/>
  <c r="E40" i="352"/>
  <c r="J39" i="352"/>
  <c r="E39" i="352"/>
  <c r="J38" i="352"/>
  <c r="F38" i="352"/>
  <c r="F39" i="352"/>
  <c r="F40" i="352"/>
  <c r="F41" i="352"/>
  <c r="F42" i="352"/>
  <c r="F43" i="352"/>
  <c r="F44" i="352"/>
  <c r="F45" i="352"/>
  <c r="F46" i="352"/>
  <c r="F47" i="352"/>
  <c r="F48" i="352"/>
  <c r="F49" i="352"/>
  <c r="F50" i="352"/>
  <c r="F51" i="352"/>
  <c r="F52" i="352"/>
  <c r="F53" i="352"/>
  <c r="F54" i="352"/>
  <c r="F55" i="352"/>
  <c r="F56" i="352"/>
  <c r="F57" i="352"/>
  <c r="F58" i="352"/>
  <c r="F59" i="352"/>
  <c r="F60" i="352"/>
  <c r="E38" i="352"/>
  <c r="A38" i="352"/>
  <c r="A39" i="352"/>
  <c r="A40" i="352"/>
  <c r="A41" i="352"/>
  <c r="A42" i="352"/>
  <c r="A43" i="352"/>
  <c r="A44" i="352"/>
  <c r="A45" i="352"/>
  <c r="A46" i="352"/>
  <c r="A47" i="352"/>
  <c r="A48" i="352"/>
  <c r="A49" i="352"/>
  <c r="A50" i="352"/>
  <c r="A51" i="352"/>
  <c r="A52" i="352"/>
  <c r="A53" i="352"/>
  <c r="A54" i="352"/>
  <c r="A55" i="352"/>
  <c r="A56" i="352"/>
  <c r="A57" i="352"/>
  <c r="A58" i="352"/>
  <c r="A59" i="352"/>
  <c r="A60" i="352"/>
  <c r="J37" i="352"/>
  <c r="E37" i="352"/>
  <c r="J36" i="352"/>
  <c r="E36" i="352"/>
  <c r="J35" i="352"/>
  <c r="E35" i="352"/>
  <c r="J34" i="352"/>
  <c r="E34" i="352"/>
  <c r="J33" i="352"/>
  <c r="E33" i="352"/>
  <c r="J32" i="352"/>
  <c r="E32" i="352"/>
  <c r="J31" i="352"/>
  <c r="E31" i="352"/>
  <c r="J30" i="352"/>
  <c r="E30" i="352"/>
  <c r="J29" i="352"/>
  <c r="E29" i="352"/>
  <c r="J28" i="352"/>
  <c r="E28" i="352"/>
  <c r="J27" i="352"/>
  <c r="E27" i="352"/>
  <c r="J26" i="352"/>
  <c r="E26" i="352"/>
  <c r="J25" i="352"/>
  <c r="E25" i="352"/>
  <c r="J24" i="352"/>
  <c r="E24" i="352"/>
  <c r="J23" i="352"/>
  <c r="E23" i="352"/>
  <c r="J22" i="352"/>
  <c r="E22" i="352"/>
  <c r="J21" i="352"/>
  <c r="E21" i="352"/>
  <c r="J20" i="352"/>
  <c r="E20" i="352"/>
  <c r="J19" i="352"/>
  <c r="E19" i="352"/>
  <c r="J18" i="352"/>
  <c r="E18" i="352"/>
  <c r="J17" i="352"/>
  <c r="E17" i="352"/>
  <c r="J16" i="352"/>
  <c r="E16" i="352"/>
  <c r="J15" i="352"/>
  <c r="F14" i="352"/>
  <c r="F15" i="352"/>
  <c r="F16" i="352"/>
  <c r="F17" i="352"/>
  <c r="F18" i="352"/>
  <c r="F19" i="352"/>
  <c r="F20" i="352"/>
  <c r="F21" i="352"/>
  <c r="F22" i="352"/>
  <c r="F23" i="352"/>
  <c r="F24" i="352"/>
  <c r="F25" i="352"/>
  <c r="F26" i="352"/>
  <c r="F27" i="352"/>
  <c r="F28" i="352"/>
  <c r="F29" i="352"/>
  <c r="F30" i="352"/>
  <c r="F31" i="352"/>
  <c r="F32" i="352"/>
  <c r="F33" i="352"/>
  <c r="F34" i="352"/>
  <c r="F35" i="352"/>
  <c r="F36" i="352"/>
  <c r="E15" i="352"/>
  <c r="J14" i="352"/>
  <c r="E14" i="352"/>
  <c r="A14" i="352"/>
  <c r="A15" i="352"/>
  <c r="A16" i="352"/>
  <c r="A17" i="352"/>
  <c r="A18" i="352"/>
  <c r="A19" i="352"/>
  <c r="A20" i="352"/>
  <c r="A21" i="352"/>
  <c r="A22" i="352"/>
  <c r="A23" i="352"/>
  <c r="A24" i="352"/>
  <c r="A25" i="352"/>
  <c r="A26" i="352"/>
  <c r="A27" i="352"/>
  <c r="A28" i="352"/>
  <c r="A29" i="352"/>
  <c r="A30" i="352"/>
  <c r="A31" i="352"/>
  <c r="A32" i="352"/>
  <c r="A33" i="352"/>
  <c r="A34" i="352"/>
  <c r="A35" i="352"/>
  <c r="A36" i="352"/>
  <c r="J13" i="352"/>
  <c r="E13" i="352"/>
  <c r="N82" i="352"/>
  <c r="L63" i="350"/>
  <c r="M63" i="350"/>
  <c r="M81" i="350"/>
  <c r="N81" i="350"/>
  <c r="N68" i="350"/>
  <c r="O66" i="350"/>
  <c r="I64" i="350"/>
  <c r="N67" i="350"/>
  <c r="N69" i="350"/>
  <c r="N70" i="350"/>
  <c r="J63" i="350"/>
  <c r="J60" i="350"/>
  <c r="E60" i="350"/>
  <c r="J59" i="350"/>
  <c r="E59" i="350"/>
  <c r="J58" i="350"/>
  <c r="E58" i="350"/>
  <c r="J57" i="350"/>
  <c r="E57" i="350"/>
  <c r="J56" i="350"/>
  <c r="E56" i="350"/>
  <c r="J55" i="350"/>
  <c r="E55" i="350"/>
  <c r="J54" i="350"/>
  <c r="E54" i="350"/>
  <c r="J53" i="350"/>
  <c r="E53" i="350"/>
  <c r="J52" i="350"/>
  <c r="E52" i="350"/>
  <c r="J51" i="350"/>
  <c r="E51" i="350"/>
  <c r="J50" i="350"/>
  <c r="E50" i="350"/>
  <c r="J49" i="350"/>
  <c r="E49" i="350"/>
  <c r="J48" i="350"/>
  <c r="E48" i="350"/>
  <c r="J47" i="350"/>
  <c r="E47" i="350"/>
  <c r="J46" i="350"/>
  <c r="E46" i="350"/>
  <c r="J45" i="350"/>
  <c r="E45" i="350"/>
  <c r="J44" i="350"/>
  <c r="E44" i="350"/>
  <c r="J43" i="350"/>
  <c r="E43" i="350"/>
  <c r="J42" i="350"/>
  <c r="E42" i="350"/>
  <c r="J41" i="350"/>
  <c r="E41" i="350"/>
  <c r="J40" i="350"/>
  <c r="E40" i="350"/>
  <c r="J39" i="350"/>
  <c r="E39" i="350"/>
  <c r="J38" i="350"/>
  <c r="F38" i="350"/>
  <c r="F39" i="350"/>
  <c r="F40" i="350"/>
  <c r="F41" i="350"/>
  <c r="F42" i="350"/>
  <c r="F43" i="350"/>
  <c r="F44" i="350"/>
  <c r="F45" i="350"/>
  <c r="F46" i="350"/>
  <c r="F47" i="350"/>
  <c r="F48" i="350"/>
  <c r="F49" i="350"/>
  <c r="F50" i="350"/>
  <c r="F51" i="350"/>
  <c r="F52" i="350"/>
  <c r="F53" i="350"/>
  <c r="F54" i="350"/>
  <c r="F55" i="350"/>
  <c r="F56" i="350"/>
  <c r="F57" i="350"/>
  <c r="F58" i="350"/>
  <c r="F59" i="350"/>
  <c r="F60" i="350"/>
  <c r="E38" i="350"/>
  <c r="A38" i="350"/>
  <c r="A39" i="350"/>
  <c r="A40" i="350"/>
  <c r="A41" i="350"/>
  <c r="A42" i="350"/>
  <c r="A43" i="350"/>
  <c r="A44" i="350"/>
  <c r="A45" i="350"/>
  <c r="A46" i="350"/>
  <c r="A47" i="350"/>
  <c r="A48" i="350"/>
  <c r="A49" i="350"/>
  <c r="A50" i="350"/>
  <c r="A51" i="350"/>
  <c r="A52" i="350"/>
  <c r="A53" i="350"/>
  <c r="A54" i="350"/>
  <c r="A55" i="350"/>
  <c r="A56" i="350"/>
  <c r="A57" i="350"/>
  <c r="A58" i="350"/>
  <c r="A59" i="350"/>
  <c r="A60" i="350"/>
  <c r="J37" i="350"/>
  <c r="E37" i="350"/>
  <c r="J36" i="350"/>
  <c r="E36" i="350"/>
  <c r="J35" i="350"/>
  <c r="E35" i="350"/>
  <c r="J34" i="350"/>
  <c r="E34" i="350"/>
  <c r="J33" i="350"/>
  <c r="E33" i="350"/>
  <c r="J32" i="350"/>
  <c r="E32" i="350"/>
  <c r="J31" i="350"/>
  <c r="E31" i="350"/>
  <c r="J30" i="350"/>
  <c r="E30" i="350"/>
  <c r="J29" i="350"/>
  <c r="E29" i="350"/>
  <c r="J28" i="350"/>
  <c r="E28" i="350"/>
  <c r="J27" i="350"/>
  <c r="E27" i="350"/>
  <c r="J26" i="350"/>
  <c r="E26" i="350"/>
  <c r="J25" i="350"/>
  <c r="E25" i="350"/>
  <c r="J24" i="350"/>
  <c r="E24" i="350"/>
  <c r="J23" i="350"/>
  <c r="E23" i="350"/>
  <c r="J22" i="350"/>
  <c r="E22" i="350"/>
  <c r="J21" i="350"/>
  <c r="E21" i="350"/>
  <c r="J20" i="350"/>
  <c r="E20" i="350"/>
  <c r="J19" i="350"/>
  <c r="E19" i="350"/>
  <c r="J18" i="350"/>
  <c r="E18" i="350"/>
  <c r="J17" i="350"/>
  <c r="E17" i="350"/>
  <c r="J16" i="350"/>
  <c r="E16" i="350"/>
  <c r="A14" i="350"/>
  <c r="A15" i="350"/>
  <c r="A16" i="350"/>
  <c r="A17" i="350"/>
  <c r="A18" i="350"/>
  <c r="A19" i="350"/>
  <c r="A20" i="350"/>
  <c r="A21" i="350"/>
  <c r="A22" i="350"/>
  <c r="A23" i="350"/>
  <c r="A24" i="350"/>
  <c r="A25" i="350"/>
  <c r="A26" i="350"/>
  <c r="A27" i="350"/>
  <c r="A28" i="350"/>
  <c r="A29" i="350"/>
  <c r="A30" i="350"/>
  <c r="A31" i="350"/>
  <c r="A32" i="350"/>
  <c r="A33" i="350"/>
  <c r="A34" i="350"/>
  <c r="A35" i="350"/>
  <c r="A36" i="350"/>
  <c r="J15" i="350"/>
  <c r="E15" i="350"/>
  <c r="E13" i="350"/>
  <c r="E14" i="350"/>
  <c r="J14" i="350"/>
  <c r="F14" i="350"/>
  <c r="F15" i="350"/>
  <c r="F16" i="350"/>
  <c r="F17" i="350"/>
  <c r="F18" i="350"/>
  <c r="F19" i="350"/>
  <c r="F20" i="350"/>
  <c r="F21" i="350"/>
  <c r="F22" i="350"/>
  <c r="F23" i="350"/>
  <c r="F24" i="350"/>
  <c r="F25" i="350"/>
  <c r="F26" i="350"/>
  <c r="F27" i="350"/>
  <c r="F28" i="350"/>
  <c r="F29" i="350"/>
  <c r="F30" i="350"/>
  <c r="F31" i="350"/>
  <c r="F32" i="350"/>
  <c r="F33" i="350"/>
  <c r="F34" i="350"/>
  <c r="F35" i="350"/>
  <c r="F36" i="350"/>
  <c r="J13" i="350"/>
  <c r="M82" i="352"/>
  <c r="M70" i="352"/>
  <c r="P66" i="350"/>
  <c r="N82" i="350"/>
  <c r="K82" i="350"/>
  <c r="L63" i="348"/>
  <c r="M63" i="348"/>
  <c r="M81" i="348"/>
  <c r="N68" i="348"/>
  <c r="O66" i="348"/>
  <c r="I64" i="348"/>
  <c r="N67" i="348"/>
  <c r="N69" i="348"/>
  <c r="N70" i="348"/>
  <c r="J63" i="348"/>
  <c r="J60" i="348"/>
  <c r="E60" i="348"/>
  <c r="J59" i="348"/>
  <c r="E59" i="348"/>
  <c r="J58" i="348"/>
  <c r="E58" i="348"/>
  <c r="J57" i="348"/>
  <c r="E57" i="348"/>
  <c r="J56" i="348"/>
  <c r="E56" i="348"/>
  <c r="J55" i="348"/>
  <c r="E55" i="348"/>
  <c r="J54" i="348"/>
  <c r="E54" i="348"/>
  <c r="J53" i="348"/>
  <c r="E53" i="348"/>
  <c r="J52" i="348"/>
  <c r="E52" i="348"/>
  <c r="J51" i="348"/>
  <c r="E51" i="348"/>
  <c r="J50" i="348"/>
  <c r="E50" i="348"/>
  <c r="J49" i="348"/>
  <c r="E49" i="348"/>
  <c r="J48" i="348"/>
  <c r="E48" i="348"/>
  <c r="J47" i="348"/>
  <c r="E47" i="348"/>
  <c r="J46" i="348"/>
  <c r="E46" i="348"/>
  <c r="J45" i="348"/>
  <c r="E45" i="348"/>
  <c r="J44" i="348"/>
  <c r="E44" i="348"/>
  <c r="J43" i="348"/>
  <c r="E43" i="348"/>
  <c r="J42" i="348"/>
  <c r="E42" i="348"/>
  <c r="J41" i="348"/>
  <c r="E41" i="348"/>
  <c r="J40" i="348"/>
  <c r="E40" i="348"/>
  <c r="J39" i="348"/>
  <c r="E39" i="348"/>
  <c r="J38" i="348"/>
  <c r="F38" i="348"/>
  <c r="F39" i="348"/>
  <c r="F40" i="348"/>
  <c r="F41" i="348"/>
  <c r="F42" i="348"/>
  <c r="F43" i="348"/>
  <c r="F44" i="348"/>
  <c r="F45" i="348"/>
  <c r="F46" i="348"/>
  <c r="F47" i="348"/>
  <c r="F48" i="348"/>
  <c r="F49" i="348"/>
  <c r="F50" i="348"/>
  <c r="F51" i="348"/>
  <c r="F52" i="348"/>
  <c r="F53" i="348"/>
  <c r="F54" i="348"/>
  <c r="F55" i="348"/>
  <c r="F56" i="348"/>
  <c r="F57" i="348"/>
  <c r="F58" i="348"/>
  <c r="F59" i="348"/>
  <c r="F60" i="348"/>
  <c r="E38" i="348"/>
  <c r="A38" i="348"/>
  <c r="A39" i="348"/>
  <c r="A40" i="348"/>
  <c r="A41" i="348"/>
  <c r="A42" i="348"/>
  <c r="A43" i="348"/>
  <c r="A44" i="348"/>
  <c r="A45" i="348"/>
  <c r="A46" i="348"/>
  <c r="A47" i="348"/>
  <c r="A48" i="348"/>
  <c r="A49" i="348"/>
  <c r="A50" i="348"/>
  <c r="A51" i="348"/>
  <c r="A52" i="348"/>
  <c r="A53" i="348"/>
  <c r="A54" i="348"/>
  <c r="A55" i="348"/>
  <c r="A56" i="348"/>
  <c r="A57" i="348"/>
  <c r="A58" i="348"/>
  <c r="A59" i="348"/>
  <c r="A60" i="348"/>
  <c r="J37" i="348"/>
  <c r="E37" i="348"/>
  <c r="J36" i="348"/>
  <c r="E36" i="348"/>
  <c r="J35" i="348"/>
  <c r="E35" i="348"/>
  <c r="J34" i="348"/>
  <c r="E34" i="348"/>
  <c r="J33" i="348"/>
  <c r="E33" i="348"/>
  <c r="J32" i="348"/>
  <c r="E32" i="348"/>
  <c r="J31" i="348"/>
  <c r="E31" i="348"/>
  <c r="J30" i="348"/>
  <c r="E30" i="348"/>
  <c r="J29" i="348"/>
  <c r="E29" i="348"/>
  <c r="J28" i="348"/>
  <c r="E28" i="348"/>
  <c r="J27" i="348"/>
  <c r="E27" i="348"/>
  <c r="J26" i="348"/>
  <c r="E26" i="348"/>
  <c r="J25" i="348"/>
  <c r="E25" i="348"/>
  <c r="J24" i="348"/>
  <c r="E24" i="348"/>
  <c r="J23" i="348"/>
  <c r="E23" i="348"/>
  <c r="J22" i="348"/>
  <c r="E22" i="348"/>
  <c r="J21" i="348"/>
  <c r="E21" i="348"/>
  <c r="J20" i="348"/>
  <c r="E20" i="348"/>
  <c r="J19" i="348"/>
  <c r="E19" i="348"/>
  <c r="J18" i="348"/>
  <c r="E18" i="348"/>
  <c r="J17" i="348"/>
  <c r="E17" i="348"/>
  <c r="J16" i="348"/>
  <c r="E16" i="348"/>
  <c r="J15" i="348"/>
  <c r="F14" i="348"/>
  <c r="F15" i="348"/>
  <c r="F16" i="348"/>
  <c r="F17" i="348"/>
  <c r="F18" i="348"/>
  <c r="F19" i="348"/>
  <c r="F20" i="348"/>
  <c r="F21" i="348"/>
  <c r="F22" i="348"/>
  <c r="F23" i="348"/>
  <c r="F24" i="348"/>
  <c r="F25" i="348"/>
  <c r="F26" i="348"/>
  <c r="F27" i="348"/>
  <c r="F28" i="348"/>
  <c r="F29" i="348"/>
  <c r="F30" i="348"/>
  <c r="F31" i="348"/>
  <c r="F32" i="348"/>
  <c r="F33" i="348"/>
  <c r="F34" i="348"/>
  <c r="F35" i="348"/>
  <c r="F36" i="348"/>
  <c r="E15" i="348"/>
  <c r="E13" i="348"/>
  <c r="E14" i="348"/>
  <c r="J14" i="348"/>
  <c r="A14" i="348"/>
  <c r="A15" i="348"/>
  <c r="A16" i="348"/>
  <c r="A17" i="348"/>
  <c r="A18" i="348"/>
  <c r="A19" i="348"/>
  <c r="A20" i="348"/>
  <c r="A21" i="348"/>
  <c r="A22" i="348"/>
  <c r="A23" i="348"/>
  <c r="A24" i="348"/>
  <c r="A25" i="348"/>
  <c r="A26" i="348"/>
  <c r="A27" i="348"/>
  <c r="A28" i="348"/>
  <c r="A29" i="348"/>
  <c r="A30" i="348"/>
  <c r="A31" i="348"/>
  <c r="A32" i="348"/>
  <c r="A33" i="348"/>
  <c r="A34" i="348"/>
  <c r="A35" i="348"/>
  <c r="A36" i="348"/>
  <c r="J13" i="348"/>
  <c r="J64" i="352"/>
  <c r="M82" i="350"/>
  <c r="H64" i="350"/>
  <c r="N81" i="348"/>
  <c r="P66" i="348"/>
  <c r="N82" i="348"/>
  <c r="K82" i="348"/>
  <c r="N68" i="346"/>
  <c r="M81" i="346"/>
  <c r="O66" i="346"/>
  <c r="J63" i="346"/>
  <c r="P66" i="346"/>
  <c r="M63" i="346"/>
  <c r="N81" i="346"/>
  <c r="K82" i="346"/>
  <c r="H64" i="346"/>
  <c r="M67" i="346"/>
  <c r="M69" i="346"/>
  <c r="J60" i="346"/>
  <c r="E60" i="346"/>
  <c r="J59" i="346"/>
  <c r="E59" i="346"/>
  <c r="J58" i="346"/>
  <c r="E58" i="346"/>
  <c r="J57" i="346"/>
  <c r="E57" i="346"/>
  <c r="J56" i="346"/>
  <c r="E56" i="346"/>
  <c r="J55" i="346"/>
  <c r="E55" i="346"/>
  <c r="J54" i="346"/>
  <c r="E54" i="346"/>
  <c r="J53" i="346"/>
  <c r="E53" i="346"/>
  <c r="J52" i="346"/>
  <c r="E52" i="346"/>
  <c r="J51" i="346"/>
  <c r="E51" i="346"/>
  <c r="J50" i="346"/>
  <c r="E50" i="346"/>
  <c r="J49" i="346"/>
  <c r="E49" i="346"/>
  <c r="J48" i="346"/>
  <c r="E48" i="346"/>
  <c r="J47" i="346"/>
  <c r="E47" i="346"/>
  <c r="J46" i="346"/>
  <c r="E46" i="346"/>
  <c r="J45" i="346"/>
  <c r="E45" i="346"/>
  <c r="J44" i="346"/>
  <c r="E44" i="346"/>
  <c r="J43" i="346"/>
  <c r="E43" i="346"/>
  <c r="J42" i="346"/>
  <c r="E42" i="346"/>
  <c r="J41" i="346"/>
  <c r="E41" i="346"/>
  <c r="J40" i="346"/>
  <c r="E40" i="346"/>
  <c r="J39" i="346"/>
  <c r="E39" i="346"/>
  <c r="J38" i="346"/>
  <c r="F38" i="346"/>
  <c r="F39" i="346"/>
  <c r="F40" i="346"/>
  <c r="F41" i="346"/>
  <c r="F42" i="346"/>
  <c r="F43" i="346"/>
  <c r="F44" i="346"/>
  <c r="F45" i="346"/>
  <c r="F46" i="346"/>
  <c r="F47" i="346"/>
  <c r="F48" i="346"/>
  <c r="F49" i="346"/>
  <c r="F50" i="346"/>
  <c r="F51" i="346"/>
  <c r="F52" i="346"/>
  <c r="F53" i="346"/>
  <c r="F54" i="346"/>
  <c r="F55" i="346"/>
  <c r="F56" i="346"/>
  <c r="F57" i="346"/>
  <c r="F58" i="346"/>
  <c r="F59" i="346"/>
  <c r="F60" i="346"/>
  <c r="E38" i="346"/>
  <c r="A38" i="346"/>
  <c r="A39" i="346"/>
  <c r="A40" i="346"/>
  <c r="A41" i="346"/>
  <c r="A42" i="346"/>
  <c r="A43" i="346"/>
  <c r="A44" i="346"/>
  <c r="A45" i="346"/>
  <c r="A46" i="346"/>
  <c r="A47" i="346"/>
  <c r="A48" i="346"/>
  <c r="A49" i="346"/>
  <c r="A50" i="346"/>
  <c r="A51" i="346"/>
  <c r="A52" i="346"/>
  <c r="A53" i="346"/>
  <c r="A54" i="346"/>
  <c r="A55" i="346"/>
  <c r="A56" i="346"/>
  <c r="A57" i="346"/>
  <c r="A58" i="346"/>
  <c r="A59" i="346"/>
  <c r="A60" i="346"/>
  <c r="J37" i="346"/>
  <c r="E37" i="346"/>
  <c r="J36" i="346"/>
  <c r="E36" i="346"/>
  <c r="J35" i="346"/>
  <c r="E35" i="346"/>
  <c r="J34" i="346"/>
  <c r="E34" i="346"/>
  <c r="J33" i="346"/>
  <c r="E33" i="346"/>
  <c r="J32" i="346"/>
  <c r="E32" i="346"/>
  <c r="J31" i="346"/>
  <c r="E31" i="346"/>
  <c r="J30" i="346"/>
  <c r="E30" i="346"/>
  <c r="J29" i="346"/>
  <c r="E29" i="346"/>
  <c r="J28" i="346"/>
  <c r="E28" i="346"/>
  <c r="J27" i="346"/>
  <c r="E27" i="346"/>
  <c r="J26" i="346"/>
  <c r="E26" i="346"/>
  <c r="J25" i="346"/>
  <c r="E25" i="346"/>
  <c r="J24" i="346"/>
  <c r="E24" i="346"/>
  <c r="J23" i="346"/>
  <c r="E23" i="346"/>
  <c r="J22" i="346"/>
  <c r="E22" i="346"/>
  <c r="J21" i="346"/>
  <c r="E21" i="346"/>
  <c r="J20" i="346"/>
  <c r="E20" i="346"/>
  <c r="J19" i="346"/>
  <c r="E19" i="346"/>
  <c r="J18" i="346"/>
  <c r="E18" i="346"/>
  <c r="J17" i="346"/>
  <c r="E17" i="346"/>
  <c r="J16" i="346"/>
  <c r="E16" i="346"/>
  <c r="J15" i="346"/>
  <c r="F14" i="346"/>
  <c r="F15" i="346"/>
  <c r="F16" i="346"/>
  <c r="F17" i="346"/>
  <c r="F18" i="346"/>
  <c r="F19" i="346"/>
  <c r="F20" i="346"/>
  <c r="F21" i="346"/>
  <c r="F22" i="346"/>
  <c r="F23" i="346"/>
  <c r="F24" i="346"/>
  <c r="F25" i="346"/>
  <c r="F26" i="346"/>
  <c r="F27" i="346"/>
  <c r="F28" i="346"/>
  <c r="F29" i="346"/>
  <c r="F30" i="346"/>
  <c r="F31" i="346"/>
  <c r="F32" i="346"/>
  <c r="F33" i="346"/>
  <c r="F34" i="346"/>
  <c r="F35" i="346"/>
  <c r="F36" i="346"/>
  <c r="E15" i="346"/>
  <c r="J14" i="346"/>
  <c r="E14" i="346"/>
  <c r="A14" i="346"/>
  <c r="A15" i="346"/>
  <c r="A16" i="346"/>
  <c r="A17" i="346"/>
  <c r="A18" i="346"/>
  <c r="A19" i="346"/>
  <c r="A20" i="346"/>
  <c r="A21" i="346"/>
  <c r="A22" i="346"/>
  <c r="A23" i="346"/>
  <c r="A24" i="346"/>
  <c r="A25" i="346"/>
  <c r="A26" i="346"/>
  <c r="A27" i="346"/>
  <c r="A28" i="346"/>
  <c r="A29" i="346"/>
  <c r="A30" i="346"/>
  <c r="A31" i="346"/>
  <c r="A32" i="346"/>
  <c r="A33" i="346"/>
  <c r="A34" i="346"/>
  <c r="A35" i="346"/>
  <c r="A36" i="346"/>
  <c r="J13" i="346"/>
  <c r="E13" i="346"/>
  <c r="P69" i="352"/>
  <c r="P70" i="352"/>
  <c r="J64" i="350"/>
  <c r="M67" i="350"/>
  <c r="M69" i="350"/>
  <c r="M82" i="348"/>
  <c r="H64" i="348"/>
  <c r="M70" i="346"/>
  <c r="N82" i="346"/>
  <c r="M81" i="344"/>
  <c r="M63" i="344"/>
  <c r="N81" i="344"/>
  <c r="L82" i="344"/>
  <c r="I64" i="344"/>
  <c r="N67" i="344"/>
  <c r="H64" i="344"/>
  <c r="M67" i="344"/>
  <c r="N82" i="344"/>
  <c r="M82" i="344"/>
  <c r="M69" i="344"/>
  <c r="M70" i="344"/>
  <c r="N69" i="344"/>
  <c r="N70" i="344"/>
  <c r="P70" i="344"/>
  <c r="P69" i="344"/>
  <c r="O66" i="344"/>
  <c r="J63" i="344"/>
  <c r="P66" i="344"/>
  <c r="J64" i="344"/>
  <c r="J60" i="344"/>
  <c r="F38" i="344"/>
  <c r="F39" i="344"/>
  <c r="F40" i="344"/>
  <c r="F41" i="344"/>
  <c r="F42" i="344"/>
  <c r="F43" i="344"/>
  <c r="F44" i="344"/>
  <c r="F45" i="344"/>
  <c r="F46" i="344"/>
  <c r="F47" i="344"/>
  <c r="F48" i="344"/>
  <c r="F49" i="344"/>
  <c r="F50" i="344"/>
  <c r="F51" i="344"/>
  <c r="F52" i="344"/>
  <c r="F53" i="344"/>
  <c r="F54" i="344"/>
  <c r="F55" i="344"/>
  <c r="F56" i="344"/>
  <c r="F57" i="344"/>
  <c r="F58" i="344"/>
  <c r="F59" i="344"/>
  <c r="F60" i="344"/>
  <c r="E60" i="344"/>
  <c r="A38" i="344"/>
  <c r="A39" i="344"/>
  <c r="A40" i="344"/>
  <c r="A41" i="344"/>
  <c r="A42" i="344"/>
  <c r="A43" i="344"/>
  <c r="A44" i="344"/>
  <c r="A45" i="344"/>
  <c r="A46" i="344"/>
  <c r="A47" i="344"/>
  <c r="A48" i="344"/>
  <c r="A49" i="344"/>
  <c r="A50" i="344"/>
  <c r="A51" i="344"/>
  <c r="A52" i="344"/>
  <c r="A53" i="344"/>
  <c r="A54" i="344"/>
  <c r="A55" i="344"/>
  <c r="A56" i="344"/>
  <c r="A57" i="344"/>
  <c r="A58" i="344"/>
  <c r="A59" i="344"/>
  <c r="A60" i="344"/>
  <c r="J59" i="344"/>
  <c r="E59" i="344"/>
  <c r="J58" i="344"/>
  <c r="E58" i="344"/>
  <c r="J57" i="344"/>
  <c r="E57" i="344"/>
  <c r="J56" i="344"/>
  <c r="E56" i="344"/>
  <c r="J55" i="344"/>
  <c r="E55" i="344"/>
  <c r="J54" i="344"/>
  <c r="E54" i="344"/>
  <c r="J53" i="344"/>
  <c r="E53" i="344"/>
  <c r="J52" i="344"/>
  <c r="E52" i="344"/>
  <c r="J51" i="344"/>
  <c r="E51" i="344"/>
  <c r="J50" i="344"/>
  <c r="E50" i="344"/>
  <c r="J49" i="344"/>
  <c r="E49" i="344"/>
  <c r="J48" i="344"/>
  <c r="E48" i="344"/>
  <c r="J47" i="344"/>
  <c r="E47" i="344"/>
  <c r="J46" i="344"/>
  <c r="E46" i="344"/>
  <c r="J45" i="344"/>
  <c r="E45" i="344"/>
  <c r="J44" i="344"/>
  <c r="E44" i="344"/>
  <c r="J43" i="344"/>
  <c r="E43" i="344"/>
  <c r="J42" i="344"/>
  <c r="E42" i="344"/>
  <c r="J41" i="344"/>
  <c r="E41" i="344"/>
  <c r="J40" i="344"/>
  <c r="E40" i="344"/>
  <c r="J39" i="344"/>
  <c r="E39" i="344"/>
  <c r="J38" i="344"/>
  <c r="E38" i="344"/>
  <c r="J37" i="344"/>
  <c r="E37" i="344"/>
  <c r="J36" i="344"/>
  <c r="F14" i="344"/>
  <c r="F15" i="344"/>
  <c r="F16" i="344"/>
  <c r="F17" i="344"/>
  <c r="F18" i="344"/>
  <c r="F19" i="344"/>
  <c r="F20" i="344"/>
  <c r="F21" i="344"/>
  <c r="F22" i="344"/>
  <c r="F23" i="344"/>
  <c r="F24" i="344"/>
  <c r="F25" i="344"/>
  <c r="F26" i="344"/>
  <c r="F27" i="344"/>
  <c r="F28" i="344"/>
  <c r="F29" i="344"/>
  <c r="F30" i="344"/>
  <c r="F31" i="344"/>
  <c r="F32" i="344"/>
  <c r="F33" i="344"/>
  <c r="F34" i="344"/>
  <c r="F35" i="344"/>
  <c r="F36" i="344"/>
  <c r="E36" i="344"/>
  <c r="A14" i="344"/>
  <c r="A15" i="344"/>
  <c r="A16" i="344"/>
  <c r="A17" i="344"/>
  <c r="A18" i="344"/>
  <c r="A19" i="344"/>
  <c r="A20" i="344"/>
  <c r="A21" i="344"/>
  <c r="A22" i="344"/>
  <c r="A23" i="344"/>
  <c r="A24" i="344"/>
  <c r="A25" i="344"/>
  <c r="A26" i="344"/>
  <c r="A27" i="344"/>
  <c r="A28" i="344"/>
  <c r="A29" i="344"/>
  <c r="A30" i="344"/>
  <c r="A31" i="344"/>
  <c r="A32" i="344"/>
  <c r="A33" i="344"/>
  <c r="A34" i="344"/>
  <c r="A35" i="344"/>
  <c r="A36" i="344"/>
  <c r="J35" i="344"/>
  <c r="E35" i="344"/>
  <c r="J34" i="344"/>
  <c r="E34" i="344"/>
  <c r="J33" i="344"/>
  <c r="E33" i="344"/>
  <c r="J32" i="344"/>
  <c r="E32" i="344"/>
  <c r="J31" i="344"/>
  <c r="E31" i="344"/>
  <c r="J30" i="344"/>
  <c r="E30" i="344"/>
  <c r="J29" i="344"/>
  <c r="E29" i="344"/>
  <c r="J28" i="344"/>
  <c r="E28" i="344"/>
  <c r="J27" i="344"/>
  <c r="E27" i="344"/>
  <c r="J26" i="344"/>
  <c r="E26" i="344"/>
  <c r="J25" i="344"/>
  <c r="E25" i="344"/>
  <c r="J24" i="344"/>
  <c r="E24" i="344"/>
  <c r="J23" i="344"/>
  <c r="E23" i="344"/>
  <c r="J22" i="344"/>
  <c r="E22" i="344"/>
  <c r="J21" i="344"/>
  <c r="E21" i="344"/>
  <c r="J20" i="344"/>
  <c r="E20" i="344"/>
  <c r="J19" i="344"/>
  <c r="E19" i="344"/>
  <c r="J18" i="344"/>
  <c r="E18" i="344"/>
  <c r="J17" i="344"/>
  <c r="E17" i="344"/>
  <c r="J16" i="344"/>
  <c r="E16" i="344"/>
  <c r="J13" i="344"/>
  <c r="J14" i="344"/>
  <c r="J15" i="344"/>
  <c r="E13" i="344"/>
  <c r="E14" i="344"/>
  <c r="E15" i="344"/>
  <c r="M81" i="342"/>
  <c r="L63" i="342"/>
  <c r="M63" i="342"/>
  <c r="N81" i="342"/>
  <c r="L82" i="342"/>
  <c r="I64" i="342"/>
  <c r="N67" i="342"/>
  <c r="N69" i="342"/>
  <c r="N82" i="342"/>
  <c r="M82" i="342"/>
  <c r="H64" i="342"/>
  <c r="M67" i="342"/>
  <c r="M69" i="342"/>
  <c r="M70" i="342"/>
  <c r="N70" i="342"/>
  <c r="P70" i="342"/>
  <c r="P69" i="342"/>
  <c r="O66" i="342"/>
  <c r="J63" i="342"/>
  <c r="P66" i="342"/>
  <c r="J64" i="342"/>
  <c r="J60" i="342"/>
  <c r="F38" i="342"/>
  <c r="F39" i="342"/>
  <c r="F40" i="342"/>
  <c r="F41" i="342"/>
  <c r="F42" i="342"/>
  <c r="F43" i="342"/>
  <c r="F44" i="342"/>
  <c r="F45" i="342"/>
  <c r="F46" i="342"/>
  <c r="F47" i="342"/>
  <c r="F48" i="342"/>
  <c r="F49" i="342"/>
  <c r="F50" i="342"/>
  <c r="F51" i="342"/>
  <c r="F52" i="342"/>
  <c r="F53" i="342"/>
  <c r="F54" i="342"/>
  <c r="F55" i="342"/>
  <c r="F56" i="342"/>
  <c r="F57" i="342"/>
  <c r="F58" i="342"/>
  <c r="F59" i="342"/>
  <c r="F60" i="342"/>
  <c r="E60" i="342"/>
  <c r="A38" i="342"/>
  <c r="A39" i="342"/>
  <c r="A40" i="342"/>
  <c r="A41" i="342"/>
  <c r="A42" i="342"/>
  <c r="A43" i="342"/>
  <c r="A44" i="342"/>
  <c r="A45" i="342"/>
  <c r="A46" i="342"/>
  <c r="A47" i="342"/>
  <c r="A48" i="342"/>
  <c r="A49" i="342"/>
  <c r="A50" i="342"/>
  <c r="A51" i="342"/>
  <c r="A52" i="342"/>
  <c r="A53" i="342"/>
  <c r="A54" i="342"/>
  <c r="A55" i="342"/>
  <c r="A56" i="342"/>
  <c r="A57" i="342"/>
  <c r="A58" i="342"/>
  <c r="A59" i="342"/>
  <c r="A60" i="342"/>
  <c r="J59" i="342"/>
  <c r="E59" i="342"/>
  <c r="J58" i="342"/>
  <c r="E58" i="342"/>
  <c r="J57" i="342"/>
  <c r="E57" i="342"/>
  <c r="J56" i="342"/>
  <c r="E56" i="342"/>
  <c r="J55" i="342"/>
  <c r="E55" i="342"/>
  <c r="J54" i="342"/>
  <c r="E54" i="342"/>
  <c r="J53" i="342"/>
  <c r="E53" i="342"/>
  <c r="J52" i="342"/>
  <c r="E52" i="342"/>
  <c r="J51" i="342"/>
  <c r="E51" i="342"/>
  <c r="J50" i="342"/>
  <c r="E50" i="342"/>
  <c r="J49" i="342"/>
  <c r="E49" i="342"/>
  <c r="J48" i="342"/>
  <c r="E48" i="342"/>
  <c r="J47" i="342"/>
  <c r="E47" i="342"/>
  <c r="J46" i="342"/>
  <c r="E46" i="342"/>
  <c r="J45" i="342"/>
  <c r="E45" i="342"/>
  <c r="J44" i="342"/>
  <c r="E44" i="342"/>
  <c r="J43" i="342"/>
  <c r="E43" i="342"/>
  <c r="J42" i="342"/>
  <c r="E42" i="342"/>
  <c r="J41" i="342"/>
  <c r="E41" i="342"/>
  <c r="J40" i="342"/>
  <c r="E40" i="342"/>
  <c r="J39" i="342"/>
  <c r="E39" i="342"/>
  <c r="J38" i="342"/>
  <c r="E38" i="342"/>
  <c r="J37" i="342"/>
  <c r="E37" i="342"/>
  <c r="J36" i="342"/>
  <c r="F14" i="342"/>
  <c r="F15" i="342"/>
  <c r="F16" i="342"/>
  <c r="F17" i="342"/>
  <c r="F18" i="342"/>
  <c r="F19" i="342"/>
  <c r="F20" i="342"/>
  <c r="F21" i="342"/>
  <c r="F22" i="342"/>
  <c r="F23" i="342"/>
  <c r="F24" i="342"/>
  <c r="F25" i="342"/>
  <c r="F26" i="342"/>
  <c r="F27" i="342"/>
  <c r="F28" i="342"/>
  <c r="F29" i="342"/>
  <c r="F30" i="342"/>
  <c r="F31" i="342"/>
  <c r="F32" i="342"/>
  <c r="F33" i="342"/>
  <c r="F34" i="342"/>
  <c r="F35" i="342"/>
  <c r="F36" i="342"/>
  <c r="E36" i="342"/>
  <c r="A14" i="342"/>
  <c r="A15" i="342"/>
  <c r="A16" i="342"/>
  <c r="A17" i="342"/>
  <c r="A18" i="342"/>
  <c r="A19" i="342"/>
  <c r="A20" i="342"/>
  <c r="A21" i="342"/>
  <c r="A22" i="342"/>
  <c r="A23" i="342"/>
  <c r="A24" i="342"/>
  <c r="A25" i="342"/>
  <c r="A26" i="342"/>
  <c r="A27" i="342"/>
  <c r="A28" i="342"/>
  <c r="A29" i="342"/>
  <c r="A30" i="342"/>
  <c r="A31" i="342"/>
  <c r="A32" i="342"/>
  <c r="A33" i="342"/>
  <c r="A34" i="342"/>
  <c r="A35" i="342"/>
  <c r="A36" i="342"/>
  <c r="J35" i="342"/>
  <c r="E35" i="342"/>
  <c r="J34" i="342"/>
  <c r="E34" i="342"/>
  <c r="J33" i="342"/>
  <c r="E33" i="342"/>
  <c r="J32" i="342"/>
  <c r="E32" i="342"/>
  <c r="J31" i="342"/>
  <c r="E31" i="342"/>
  <c r="J30" i="342"/>
  <c r="E30" i="342"/>
  <c r="J29" i="342"/>
  <c r="E29" i="342"/>
  <c r="J28" i="342"/>
  <c r="E28" i="342"/>
  <c r="J27" i="342"/>
  <c r="E27" i="342"/>
  <c r="J26" i="342"/>
  <c r="E26" i="342"/>
  <c r="J25" i="342"/>
  <c r="E25" i="342"/>
  <c r="J24" i="342"/>
  <c r="E24" i="342"/>
  <c r="J23" i="342"/>
  <c r="E23" i="342"/>
  <c r="J22" i="342"/>
  <c r="E22" i="342"/>
  <c r="J21" i="342"/>
  <c r="E21" i="342"/>
  <c r="J20" i="342"/>
  <c r="E20" i="342"/>
  <c r="J19" i="342"/>
  <c r="E19" i="342"/>
  <c r="J18" i="342"/>
  <c r="E18" i="342"/>
  <c r="J17" i="342"/>
  <c r="E17" i="342"/>
  <c r="J16" i="342"/>
  <c r="E16" i="342"/>
  <c r="J13" i="342"/>
  <c r="J14" i="342"/>
  <c r="J15" i="342"/>
  <c r="E13" i="342"/>
  <c r="E14" i="342"/>
  <c r="E15" i="342"/>
  <c r="L63" i="339"/>
  <c r="M80" i="339"/>
  <c r="M63" i="339"/>
  <c r="N80" i="339"/>
  <c r="O66" i="339"/>
  <c r="J63" i="339"/>
  <c r="P66" i="339"/>
  <c r="H64" i="339"/>
  <c r="M67" i="339"/>
  <c r="M68" i="339"/>
  <c r="J60" i="339"/>
  <c r="E60" i="339"/>
  <c r="J59" i="339"/>
  <c r="E59" i="339"/>
  <c r="J58" i="339"/>
  <c r="E58" i="339"/>
  <c r="J57" i="339"/>
  <c r="E57" i="339"/>
  <c r="J56" i="339"/>
  <c r="E56" i="339"/>
  <c r="J55" i="339"/>
  <c r="E55" i="339"/>
  <c r="J54" i="339"/>
  <c r="E54" i="339"/>
  <c r="J53" i="339"/>
  <c r="E53" i="339"/>
  <c r="J52" i="339"/>
  <c r="E52" i="339"/>
  <c r="J51" i="339"/>
  <c r="E51" i="339"/>
  <c r="J50" i="339"/>
  <c r="E50" i="339"/>
  <c r="J49" i="339"/>
  <c r="E49" i="339"/>
  <c r="J48" i="339"/>
  <c r="E48" i="339"/>
  <c r="J47" i="339"/>
  <c r="E47" i="339"/>
  <c r="J46" i="339"/>
  <c r="E46" i="339"/>
  <c r="J45" i="339"/>
  <c r="E45" i="339"/>
  <c r="J44" i="339"/>
  <c r="E44" i="339"/>
  <c r="J43" i="339"/>
  <c r="E43" i="339"/>
  <c r="J42" i="339"/>
  <c r="E42" i="339"/>
  <c r="J41" i="339"/>
  <c r="E41" i="339"/>
  <c r="J40" i="339"/>
  <c r="E40" i="339"/>
  <c r="J39" i="339"/>
  <c r="E39" i="339"/>
  <c r="J38" i="339"/>
  <c r="F38" i="339"/>
  <c r="F39" i="339"/>
  <c r="F40" i="339"/>
  <c r="F41" i="339"/>
  <c r="F42" i="339"/>
  <c r="F43" i="339"/>
  <c r="F44" i="339"/>
  <c r="F45" i="339"/>
  <c r="F46" i="339"/>
  <c r="F47" i="339"/>
  <c r="F48" i="339"/>
  <c r="F49" i="339"/>
  <c r="F50" i="339"/>
  <c r="F51" i="339"/>
  <c r="F52" i="339"/>
  <c r="F53" i="339"/>
  <c r="F54" i="339"/>
  <c r="F55" i="339"/>
  <c r="F56" i="339"/>
  <c r="F57" i="339"/>
  <c r="F58" i="339"/>
  <c r="F59" i="339"/>
  <c r="F60" i="339"/>
  <c r="E38" i="339"/>
  <c r="E13" i="339"/>
  <c r="E14" i="339"/>
  <c r="E15" i="339"/>
  <c r="E16" i="339"/>
  <c r="E17" i="339"/>
  <c r="E18" i="339"/>
  <c r="E19" i="339"/>
  <c r="E20" i="339"/>
  <c r="E21" i="339"/>
  <c r="E22" i="339"/>
  <c r="E23" i="339"/>
  <c r="E24" i="339"/>
  <c r="E25" i="339"/>
  <c r="E26" i="339"/>
  <c r="E27" i="339"/>
  <c r="E28" i="339"/>
  <c r="E29" i="339"/>
  <c r="E30" i="339"/>
  <c r="E31" i="339"/>
  <c r="E32" i="339"/>
  <c r="E33" i="339"/>
  <c r="E34" i="339"/>
  <c r="E35" i="339"/>
  <c r="E36" i="339"/>
  <c r="E37" i="339"/>
  <c r="A38" i="339"/>
  <c r="A39" i="339"/>
  <c r="A40" i="339"/>
  <c r="A41" i="339"/>
  <c r="A42" i="339"/>
  <c r="A43" i="339"/>
  <c r="A44" i="339"/>
  <c r="A45" i="339"/>
  <c r="A46" i="339"/>
  <c r="A47" i="339"/>
  <c r="A48" i="339"/>
  <c r="A49" i="339"/>
  <c r="A50" i="339"/>
  <c r="A51" i="339"/>
  <c r="A52" i="339"/>
  <c r="A53" i="339"/>
  <c r="A54" i="339"/>
  <c r="A55" i="339"/>
  <c r="A56" i="339"/>
  <c r="A57" i="339"/>
  <c r="A58" i="339"/>
  <c r="A59" i="339"/>
  <c r="A60" i="339"/>
  <c r="J37" i="339"/>
  <c r="J36" i="339"/>
  <c r="J35" i="339"/>
  <c r="J34" i="339"/>
  <c r="J33" i="339"/>
  <c r="J32" i="339"/>
  <c r="J31" i="339"/>
  <c r="J30" i="339"/>
  <c r="J29" i="339"/>
  <c r="J28" i="339"/>
  <c r="J27" i="339"/>
  <c r="J26" i="339"/>
  <c r="J25" i="339"/>
  <c r="J24" i="339"/>
  <c r="J23" i="339"/>
  <c r="J22" i="339"/>
  <c r="J21" i="339"/>
  <c r="J20" i="339"/>
  <c r="J19" i="339"/>
  <c r="J18" i="339"/>
  <c r="J17" i="339"/>
  <c r="J16" i="339"/>
  <c r="J15" i="339"/>
  <c r="A14" i="339"/>
  <c r="A15" i="339"/>
  <c r="A16" i="339"/>
  <c r="A17" i="339"/>
  <c r="A18" i="339"/>
  <c r="A19" i="339"/>
  <c r="A20" i="339"/>
  <c r="A21" i="339"/>
  <c r="A22" i="339"/>
  <c r="A23" i="339"/>
  <c r="A24" i="339"/>
  <c r="A25" i="339"/>
  <c r="A26" i="339"/>
  <c r="A27" i="339"/>
  <c r="A28" i="339"/>
  <c r="A29" i="339"/>
  <c r="A30" i="339"/>
  <c r="A31" i="339"/>
  <c r="A32" i="339"/>
  <c r="A33" i="339"/>
  <c r="A34" i="339"/>
  <c r="A35" i="339"/>
  <c r="A36" i="339"/>
  <c r="J14" i="339"/>
  <c r="F14" i="339"/>
  <c r="F15" i="339"/>
  <c r="F16" i="339"/>
  <c r="F17" i="339"/>
  <c r="F18" i="339"/>
  <c r="F19" i="339"/>
  <c r="F20" i="339"/>
  <c r="F21" i="339"/>
  <c r="F22" i="339"/>
  <c r="F23" i="339"/>
  <c r="F24" i="339"/>
  <c r="F25" i="339"/>
  <c r="F26" i="339"/>
  <c r="F27" i="339"/>
  <c r="F28" i="339"/>
  <c r="F29" i="339"/>
  <c r="F30" i="339"/>
  <c r="F31" i="339"/>
  <c r="F32" i="339"/>
  <c r="F33" i="339"/>
  <c r="F34" i="339"/>
  <c r="F35" i="339"/>
  <c r="F36" i="339"/>
  <c r="J13" i="339"/>
  <c r="M69" i="339"/>
  <c r="N81" i="339"/>
  <c r="L81" i="339"/>
  <c r="H64" i="337"/>
  <c r="M67" i="337"/>
  <c r="M80" i="337"/>
  <c r="O66" i="337"/>
  <c r="J63" i="337"/>
  <c r="P66" i="337"/>
  <c r="M68" i="337"/>
  <c r="M63" i="337"/>
  <c r="N80" i="337"/>
  <c r="J60" i="337"/>
  <c r="E60" i="337"/>
  <c r="J59" i="337"/>
  <c r="E59" i="337"/>
  <c r="J58" i="337"/>
  <c r="E58" i="337"/>
  <c r="J57" i="337"/>
  <c r="E57" i="337"/>
  <c r="J56" i="337"/>
  <c r="E56" i="337"/>
  <c r="J55" i="337"/>
  <c r="E55" i="337"/>
  <c r="J54" i="337"/>
  <c r="E54" i="337"/>
  <c r="J53" i="337"/>
  <c r="E53" i="337"/>
  <c r="J52" i="337"/>
  <c r="E52" i="337"/>
  <c r="J51" i="337"/>
  <c r="E51" i="337"/>
  <c r="J50" i="337"/>
  <c r="E50" i="337"/>
  <c r="J49" i="337"/>
  <c r="E49" i="337"/>
  <c r="J48" i="337"/>
  <c r="E48" i="337"/>
  <c r="J47" i="337"/>
  <c r="E47" i="337"/>
  <c r="J46" i="337"/>
  <c r="E46" i="337"/>
  <c r="J45" i="337"/>
  <c r="E45" i="337"/>
  <c r="J44" i="337"/>
  <c r="E44" i="337"/>
  <c r="J43" i="337"/>
  <c r="E43" i="337"/>
  <c r="J42" i="337"/>
  <c r="E42" i="337"/>
  <c r="J41" i="337"/>
  <c r="E41" i="337"/>
  <c r="J40" i="337"/>
  <c r="E40" i="337"/>
  <c r="J39" i="337"/>
  <c r="E39" i="337"/>
  <c r="J38" i="337"/>
  <c r="F38" i="337"/>
  <c r="F39" i="337"/>
  <c r="F40" i="337"/>
  <c r="F41" i="337"/>
  <c r="F42" i="337"/>
  <c r="F43" i="337"/>
  <c r="F44" i="337"/>
  <c r="F45" i="337"/>
  <c r="F46" i="337"/>
  <c r="F47" i="337"/>
  <c r="F48" i="337"/>
  <c r="F49" i="337"/>
  <c r="F50" i="337"/>
  <c r="F51" i="337"/>
  <c r="F52" i="337"/>
  <c r="F53" i="337"/>
  <c r="F54" i="337"/>
  <c r="F55" i="337"/>
  <c r="F56" i="337"/>
  <c r="F57" i="337"/>
  <c r="F58" i="337"/>
  <c r="F59" i="337"/>
  <c r="F60" i="337"/>
  <c r="E38" i="337"/>
  <c r="A38" i="337"/>
  <c r="A39" i="337"/>
  <c r="A40" i="337"/>
  <c r="A41" i="337"/>
  <c r="A42" i="337"/>
  <c r="A43" i="337"/>
  <c r="A44" i="337"/>
  <c r="A45" i="337"/>
  <c r="A46" i="337"/>
  <c r="A47" i="337"/>
  <c r="A48" i="337"/>
  <c r="A49" i="337"/>
  <c r="A50" i="337"/>
  <c r="A51" i="337"/>
  <c r="A52" i="337"/>
  <c r="A53" i="337"/>
  <c r="A54" i="337"/>
  <c r="A55" i="337"/>
  <c r="A56" i="337"/>
  <c r="A57" i="337"/>
  <c r="A58" i="337"/>
  <c r="A59" i="337"/>
  <c r="A60" i="337"/>
  <c r="J37" i="337"/>
  <c r="E37" i="337"/>
  <c r="J36" i="337"/>
  <c r="E36" i="337"/>
  <c r="J35" i="337"/>
  <c r="E35" i="337"/>
  <c r="J34" i="337"/>
  <c r="E34" i="337"/>
  <c r="J33" i="337"/>
  <c r="E33" i="337"/>
  <c r="J32" i="337"/>
  <c r="E32" i="337"/>
  <c r="J31" i="337"/>
  <c r="E31" i="337"/>
  <c r="J30" i="337"/>
  <c r="E30" i="337"/>
  <c r="J29" i="337"/>
  <c r="E29" i="337"/>
  <c r="J28" i="337"/>
  <c r="E28" i="337"/>
  <c r="J27" i="337"/>
  <c r="E27" i="337"/>
  <c r="J26" i="337"/>
  <c r="E26" i="337"/>
  <c r="J25" i="337"/>
  <c r="E25" i="337"/>
  <c r="J24" i="337"/>
  <c r="E24" i="337"/>
  <c r="J23" i="337"/>
  <c r="E23" i="337"/>
  <c r="J22" i="337"/>
  <c r="E22" i="337"/>
  <c r="J21" i="337"/>
  <c r="E21" i="337"/>
  <c r="J20" i="337"/>
  <c r="E20" i="337"/>
  <c r="J19" i="337"/>
  <c r="E19" i="337"/>
  <c r="J18" i="337"/>
  <c r="E18" i="337"/>
  <c r="J17" i="337"/>
  <c r="E17" i="337"/>
  <c r="J16" i="337"/>
  <c r="E16" i="337"/>
  <c r="J15" i="337"/>
  <c r="E15" i="337"/>
  <c r="A14" i="337"/>
  <c r="A15" i="337"/>
  <c r="A16" i="337"/>
  <c r="A17" i="337"/>
  <c r="A18" i="337"/>
  <c r="A19" i="337"/>
  <c r="A20" i="337"/>
  <c r="A21" i="337"/>
  <c r="A22" i="337"/>
  <c r="A23" i="337"/>
  <c r="A24" i="337"/>
  <c r="A25" i="337"/>
  <c r="A26" i="337"/>
  <c r="A27" i="337"/>
  <c r="A28" i="337"/>
  <c r="A29" i="337"/>
  <c r="A30" i="337"/>
  <c r="A31" i="337"/>
  <c r="A32" i="337"/>
  <c r="A33" i="337"/>
  <c r="A34" i="337"/>
  <c r="A35" i="337"/>
  <c r="A36" i="337"/>
  <c r="J14" i="337"/>
  <c r="F14" i="337"/>
  <c r="F15" i="337"/>
  <c r="F16" i="337"/>
  <c r="F17" i="337"/>
  <c r="F18" i="337"/>
  <c r="F19" i="337"/>
  <c r="F20" i="337"/>
  <c r="F21" i="337"/>
  <c r="F22" i="337"/>
  <c r="F23" i="337"/>
  <c r="F24" i="337"/>
  <c r="F25" i="337"/>
  <c r="F26" i="337"/>
  <c r="F27" i="337"/>
  <c r="F28" i="337"/>
  <c r="F29" i="337"/>
  <c r="F30" i="337"/>
  <c r="F31" i="337"/>
  <c r="F32" i="337"/>
  <c r="F33" i="337"/>
  <c r="F34" i="337"/>
  <c r="F35" i="337"/>
  <c r="F36" i="337"/>
  <c r="E14" i="337"/>
  <c r="J13" i="337"/>
  <c r="E13" i="337"/>
  <c r="I64" i="339"/>
  <c r="M81" i="339"/>
  <c r="M69" i="337"/>
  <c r="N81" i="337"/>
  <c r="L81" i="337"/>
  <c r="M80" i="334"/>
  <c r="H64" i="334"/>
  <c r="M67" i="334"/>
  <c r="M68" i="334"/>
  <c r="O66" i="334"/>
  <c r="J63" i="334"/>
  <c r="P66" i="334"/>
  <c r="M63" i="334"/>
  <c r="N80" i="334"/>
  <c r="J60" i="334"/>
  <c r="E60" i="334"/>
  <c r="J59" i="334"/>
  <c r="E59" i="334"/>
  <c r="J58" i="334"/>
  <c r="E58" i="334"/>
  <c r="J57" i="334"/>
  <c r="E57" i="334"/>
  <c r="J56" i="334"/>
  <c r="E56" i="334"/>
  <c r="J55" i="334"/>
  <c r="E55" i="334"/>
  <c r="J54" i="334"/>
  <c r="E54" i="334"/>
  <c r="J53" i="334"/>
  <c r="E53" i="334"/>
  <c r="J52" i="334"/>
  <c r="E52" i="334"/>
  <c r="J51" i="334"/>
  <c r="E51" i="334"/>
  <c r="J50" i="334"/>
  <c r="E50" i="334"/>
  <c r="J49" i="334"/>
  <c r="E49" i="334"/>
  <c r="J48" i="334"/>
  <c r="E48" i="334"/>
  <c r="J47" i="334"/>
  <c r="E47" i="334"/>
  <c r="J46" i="334"/>
  <c r="E46" i="334"/>
  <c r="J45" i="334"/>
  <c r="E45" i="334"/>
  <c r="J44" i="334"/>
  <c r="E44" i="334"/>
  <c r="J43" i="334"/>
  <c r="E43" i="334"/>
  <c r="J42" i="334"/>
  <c r="E42" i="334"/>
  <c r="J41" i="334"/>
  <c r="E41" i="334"/>
  <c r="J40" i="334"/>
  <c r="E40" i="334"/>
  <c r="J39" i="334"/>
  <c r="E39" i="334"/>
  <c r="J38" i="334"/>
  <c r="F38" i="334"/>
  <c r="F39" i="334"/>
  <c r="F40" i="334"/>
  <c r="F41" i="334"/>
  <c r="F42" i="334"/>
  <c r="F43" i="334"/>
  <c r="F44" i="334"/>
  <c r="F45" i="334"/>
  <c r="F46" i="334"/>
  <c r="F47" i="334"/>
  <c r="F48" i="334"/>
  <c r="F49" i="334"/>
  <c r="F50" i="334"/>
  <c r="F51" i="334"/>
  <c r="F52" i="334"/>
  <c r="F53" i="334"/>
  <c r="F54" i="334"/>
  <c r="F55" i="334"/>
  <c r="F56" i="334"/>
  <c r="F57" i="334"/>
  <c r="F58" i="334"/>
  <c r="F59" i="334"/>
  <c r="F60" i="334"/>
  <c r="E38" i="334"/>
  <c r="A38" i="334"/>
  <c r="A39" i="334"/>
  <c r="A40" i="334"/>
  <c r="A41" i="334"/>
  <c r="A42" i="334"/>
  <c r="A43" i="334"/>
  <c r="A44" i="334"/>
  <c r="A45" i="334"/>
  <c r="A46" i="334"/>
  <c r="A47" i="334"/>
  <c r="A48" i="334"/>
  <c r="A49" i="334"/>
  <c r="A50" i="334"/>
  <c r="A51" i="334"/>
  <c r="A52" i="334"/>
  <c r="A53" i="334"/>
  <c r="A54" i="334"/>
  <c r="A55" i="334"/>
  <c r="A56" i="334"/>
  <c r="A57" i="334"/>
  <c r="A58" i="334"/>
  <c r="A59" i="334"/>
  <c r="A60" i="334"/>
  <c r="J37" i="334"/>
  <c r="E37" i="334"/>
  <c r="J36" i="334"/>
  <c r="E36" i="334"/>
  <c r="J35" i="334"/>
  <c r="E35" i="334"/>
  <c r="J34" i="334"/>
  <c r="E34" i="334"/>
  <c r="J33" i="334"/>
  <c r="E33" i="334"/>
  <c r="J32" i="334"/>
  <c r="E32" i="334"/>
  <c r="J31" i="334"/>
  <c r="E31" i="334"/>
  <c r="J30" i="334"/>
  <c r="E30" i="334"/>
  <c r="J29" i="334"/>
  <c r="E29" i="334"/>
  <c r="J28" i="334"/>
  <c r="E28" i="334"/>
  <c r="J27" i="334"/>
  <c r="E27" i="334"/>
  <c r="J26" i="334"/>
  <c r="E26" i="334"/>
  <c r="J25" i="334"/>
  <c r="E25" i="334"/>
  <c r="J24" i="334"/>
  <c r="E24" i="334"/>
  <c r="J23" i="334"/>
  <c r="E23" i="334"/>
  <c r="J22" i="334"/>
  <c r="E22" i="334"/>
  <c r="J21" i="334"/>
  <c r="E21" i="334"/>
  <c r="J20" i="334"/>
  <c r="E20" i="334"/>
  <c r="J19" i="334"/>
  <c r="E19" i="334"/>
  <c r="J18" i="334"/>
  <c r="E18" i="334"/>
  <c r="J17" i="334"/>
  <c r="E17" i="334"/>
  <c r="J16" i="334"/>
  <c r="E16" i="334"/>
  <c r="J15" i="334"/>
  <c r="E15" i="334"/>
  <c r="A14" i="334"/>
  <c r="A15" i="334"/>
  <c r="A16" i="334"/>
  <c r="A17" i="334"/>
  <c r="A18" i="334"/>
  <c r="A19" i="334"/>
  <c r="A20" i="334"/>
  <c r="A21" i="334"/>
  <c r="A22" i="334"/>
  <c r="A23" i="334"/>
  <c r="A24" i="334"/>
  <c r="A25" i="334"/>
  <c r="A26" i="334"/>
  <c r="A27" i="334"/>
  <c r="A28" i="334"/>
  <c r="A29" i="334"/>
  <c r="A30" i="334"/>
  <c r="A31" i="334"/>
  <c r="A32" i="334"/>
  <c r="A33" i="334"/>
  <c r="A34" i="334"/>
  <c r="A35" i="334"/>
  <c r="A36" i="334"/>
  <c r="J14" i="334"/>
  <c r="F14" i="334"/>
  <c r="F15" i="334"/>
  <c r="F16" i="334"/>
  <c r="F17" i="334"/>
  <c r="F18" i="334"/>
  <c r="F19" i="334"/>
  <c r="F20" i="334"/>
  <c r="F21" i="334"/>
  <c r="F22" i="334"/>
  <c r="F23" i="334"/>
  <c r="F24" i="334"/>
  <c r="F25" i="334"/>
  <c r="F26" i="334"/>
  <c r="F27" i="334"/>
  <c r="F28" i="334"/>
  <c r="F29" i="334"/>
  <c r="F30" i="334"/>
  <c r="F31" i="334"/>
  <c r="F32" i="334"/>
  <c r="F33" i="334"/>
  <c r="F34" i="334"/>
  <c r="F35" i="334"/>
  <c r="F36" i="334"/>
  <c r="E14" i="334"/>
  <c r="J13" i="334"/>
  <c r="E13" i="334"/>
  <c r="N67" i="339"/>
  <c r="N68" i="339"/>
  <c r="J64" i="339"/>
  <c r="I64" i="337"/>
  <c r="N67" i="337"/>
  <c r="M81" i="337"/>
  <c r="M69" i="334"/>
  <c r="N81" i="334"/>
  <c r="L81" i="334"/>
  <c r="L63" i="331"/>
  <c r="M80" i="331"/>
  <c r="M63" i="331"/>
  <c r="N80" i="331"/>
  <c r="N81" i="331"/>
  <c r="L81" i="331"/>
  <c r="M81" i="331"/>
  <c r="H64" i="331"/>
  <c r="M67" i="331"/>
  <c r="M68" i="331"/>
  <c r="M69" i="331"/>
  <c r="I64" i="331"/>
  <c r="N67" i="331"/>
  <c r="N68" i="331"/>
  <c r="N69" i="331"/>
  <c r="P69" i="331"/>
  <c r="P68" i="331"/>
  <c r="O66" i="331"/>
  <c r="J63" i="331"/>
  <c r="P66" i="331"/>
  <c r="J64" i="331"/>
  <c r="J60" i="331"/>
  <c r="F38" i="331"/>
  <c r="F39" i="331"/>
  <c r="F40" i="331"/>
  <c r="F41" i="331"/>
  <c r="F42" i="331"/>
  <c r="F43" i="331"/>
  <c r="F44" i="331"/>
  <c r="F45" i="331"/>
  <c r="F46" i="331"/>
  <c r="F47" i="331"/>
  <c r="F48" i="331"/>
  <c r="F49" i="331"/>
  <c r="F50" i="331"/>
  <c r="F51" i="331"/>
  <c r="F52" i="331"/>
  <c r="F53" i="331"/>
  <c r="F54" i="331"/>
  <c r="F55" i="331"/>
  <c r="F56" i="331"/>
  <c r="F57" i="331"/>
  <c r="F58" i="331"/>
  <c r="F59" i="331"/>
  <c r="F60" i="331"/>
  <c r="E60" i="331"/>
  <c r="A38" i="331"/>
  <c r="A39" i="331"/>
  <c r="A40" i="331"/>
  <c r="A41" i="331"/>
  <c r="A42" i="331"/>
  <c r="A43" i="331"/>
  <c r="A44" i="331"/>
  <c r="A45" i="331"/>
  <c r="A46" i="331"/>
  <c r="A47" i="331"/>
  <c r="A48" i="331"/>
  <c r="A49" i="331"/>
  <c r="A50" i="331"/>
  <c r="A51" i="331"/>
  <c r="A52" i="331"/>
  <c r="A53" i="331"/>
  <c r="A54" i="331"/>
  <c r="A55" i="331"/>
  <c r="A56" i="331"/>
  <c r="A57" i="331"/>
  <c r="A58" i="331"/>
  <c r="A59" i="331"/>
  <c r="A60" i="331"/>
  <c r="J59" i="331"/>
  <c r="E59" i="331"/>
  <c r="J58" i="331"/>
  <c r="E58" i="331"/>
  <c r="J57" i="331"/>
  <c r="E57" i="331"/>
  <c r="J56" i="331"/>
  <c r="E56" i="331"/>
  <c r="J55" i="331"/>
  <c r="E55" i="331"/>
  <c r="J54" i="331"/>
  <c r="E54" i="331"/>
  <c r="J53" i="331"/>
  <c r="E53" i="331"/>
  <c r="J52" i="331"/>
  <c r="E52" i="331"/>
  <c r="J51" i="331"/>
  <c r="E51" i="331"/>
  <c r="J50" i="331"/>
  <c r="E50" i="331"/>
  <c r="J49" i="331"/>
  <c r="E49" i="331"/>
  <c r="J48" i="331"/>
  <c r="E48" i="331"/>
  <c r="J47" i="331"/>
  <c r="E47" i="331"/>
  <c r="J46" i="331"/>
  <c r="E46" i="331"/>
  <c r="J45" i="331"/>
  <c r="E45" i="331"/>
  <c r="J44" i="331"/>
  <c r="E44" i="331"/>
  <c r="J43" i="331"/>
  <c r="E43" i="331"/>
  <c r="J42" i="331"/>
  <c r="E42" i="331"/>
  <c r="J41" i="331"/>
  <c r="E41" i="331"/>
  <c r="J40" i="331"/>
  <c r="E40" i="331"/>
  <c r="J39" i="331"/>
  <c r="E39" i="331"/>
  <c r="J38" i="331"/>
  <c r="E38" i="331"/>
  <c r="J37" i="331"/>
  <c r="E37" i="331"/>
  <c r="J36" i="331"/>
  <c r="F14" i="331"/>
  <c r="F15" i="331"/>
  <c r="F16" i="331"/>
  <c r="F17" i="331"/>
  <c r="F18" i="331"/>
  <c r="F19" i="331"/>
  <c r="F20" i="331"/>
  <c r="F21" i="331"/>
  <c r="F22" i="331"/>
  <c r="F23" i="331"/>
  <c r="F24" i="331"/>
  <c r="F25" i="331"/>
  <c r="F26" i="331"/>
  <c r="F27" i="331"/>
  <c r="F28" i="331"/>
  <c r="F29" i="331"/>
  <c r="F30" i="331"/>
  <c r="F31" i="331"/>
  <c r="F32" i="331"/>
  <c r="F33" i="331"/>
  <c r="F34" i="331"/>
  <c r="F35" i="331"/>
  <c r="F36" i="331"/>
  <c r="E36" i="331"/>
  <c r="A14" i="331"/>
  <c r="A15" i="331"/>
  <c r="A16" i="331"/>
  <c r="A17" i="331"/>
  <c r="A18" i="331"/>
  <c r="A19" i="331"/>
  <c r="A20" i="331"/>
  <c r="A21" i="331"/>
  <c r="A22" i="331"/>
  <c r="A23" i="331"/>
  <c r="A24" i="331"/>
  <c r="A25" i="331"/>
  <c r="A26" i="331"/>
  <c r="A27" i="331"/>
  <c r="A28" i="331"/>
  <c r="A29" i="331"/>
  <c r="A30" i="331"/>
  <c r="A31" i="331"/>
  <c r="A32" i="331"/>
  <c r="A33" i="331"/>
  <c r="A34" i="331"/>
  <c r="A35" i="331"/>
  <c r="A36" i="331"/>
  <c r="J35" i="331"/>
  <c r="E35" i="331"/>
  <c r="J34" i="331"/>
  <c r="E34" i="331"/>
  <c r="J33" i="331"/>
  <c r="E33" i="331"/>
  <c r="J32" i="331"/>
  <c r="E32" i="331"/>
  <c r="J31" i="331"/>
  <c r="E31" i="331"/>
  <c r="J30" i="331"/>
  <c r="E30" i="331"/>
  <c r="J29" i="331"/>
  <c r="E29" i="331"/>
  <c r="J28" i="331"/>
  <c r="E28" i="331"/>
  <c r="J27" i="331"/>
  <c r="E27" i="331"/>
  <c r="J26" i="331"/>
  <c r="E26" i="331"/>
  <c r="J25" i="331"/>
  <c r="E25" i="331"/>
  <c r="J24" i="331"/>
  <c r="E24" i="331"/>
  <c r="J23" i="331"/>
  <c r="E23" i="331"/>
  <c r="J22" i="331"/>
  <c r="E22" i="331"/>
  <c r="J21" i="331"/>
  <c r="E21" i="331"/>
  <c r="J20" i="331"/>
  <c r="E20" i="331"/>
  <c r="J19" i="331"/>
  <c r="E19" i="331"/>
  <c r="J18" i="331"/>
  <c r="E18" i="331"/>
  <c r="J17" i="331"/>
  <c r="E17" i="331"/>
  <c r="J16" i="331"/>
  <c r="E16" i="331"/>
  <c r="J13" i="331"/>
  <c r="J14" i="331"/>
  <c r="J15" i="331"/>
  <c r="E13" i="331"/>
  <c r="E14" i="331"/>
  <c r="E15" i="331"/>
  <c r="M80" i="327"/>
  <c r="H64" i="327"/>
  <c r="M67" i="327"/>
  <c r="M68" i="327"/>
  <c r="M69" i="327"/>
  <c r="O66" i="327"/>
  <c r="M63" i="327"/>
  <c r="N80" i="327"/>
  <c r="J63" i="327"/>
  <c r="J60" i="327"/>
  <c r="E60" i="327"/>
  <c r="J59" i="327"/>
  <c r="E59" i="327"/>
  <c r="J58" i="327"/>
  <c r="E58" i="327"/>
  <c r="J57" i="327"/>
  <c r="E57" i="327"/>
  <c r="J56" i="327"/>
  <c r="E56" i="327"/>
  <c r="J55" i="327"/>
  <c r="E55" i="327"/>
  <c r="J54" i="327"/>
  <c r="E54" i="327"/>
  <c r="J53" i="327"/>
  <c r="E53" i="327"/>
  <c r="J52" i="327"/>
  <c r="E52" i="327"/>
  <c r="J51" i="327"/>
  <c r="E51" i="327"/>
  <c r="J50" i="327"/>
  <c r="E50" i="327"/>
  <c r="J49" i="327"/>
  <c r="E49" i="327"/>
  <c r="J48" i="327"/>
  <c r="E48" i="327"/>
  <c r="J47" i="327"/>
  <c r="E47" i="327"/>
  <c r="J46" i="327"/>
  <c r="E46" i="327"/>
  <c r="J45" i="327"/>
  <c r="E45" i="327"/>
  <c r="J44" i="327"/>
  <c r="E44" i="327"/>
  <c r="J43" i="327"/>
  <c r="E43" i="327"/>
  <c r="J42" i="327"/>
  <c r="E42" i="327"/>
  <c r="J41" i="327"/>
  <c r="E41" i="327"/>
  <c r="J40" i="327"/>
  <c r="E40" i="327"/>
  <c r="J39" i="327"/>
  <c r="F38" i="327"/>
  <c r="F39" i="327"/>
  <c r="F40" i="327"/>
  <c r="F41" i="327"/>
  <c r="F42" i="327"/>
  <c r="F43" i="327"/>
  <c r="F44" i="327"/>
  <c r="F45" i="327"/>
  <c r="F46" i="327"/>
  <c r="F47" i="327"/>
  <c r="F48" i="327"/>
  <c r="F49" i="327"/>
  <c r="F50" i="327"/>
  <c r="F51" i="327"/>
  <c r="F52" i="327"/>
  <c r="F53" i="327"/>
  <c r="F54" i="327"/>
  <c r="F55" i="327"/>
  <c r="F56" i="327"/>
  <c r="F57" i="327"/>
  <c r="F58" i="327"/>
  <c r="F59" i="327"/>
  <c r="F60" i="327"/>
  <c r="E39" i="327"/>
  <c r="J38" i="327"/>
  <c r="E38" i="327"/>
  <c r="A38" i="327"/>
  <c r="A39" i="327"/>
  <c r="A40" i="327"/>
  <c r="A41" i="327"/>
  <c r="A42" i="327"/>
  <c r="A43" i="327"/>
  <c r="A44" i="327"/>
  <c r="A45" i="327"/>
  <c r="A46" i="327"/>
  <c r="A47" i="327"/>
  <c r="A48" i="327"/>
  <c r="A49" i="327"/>
  <c r="A50" i="327"/>
  <c r="A51" i="327"/>
  <c r="A52" i="327"/>
  <c r="A53" i="327"/>
  <c r="A54" i="327"/>
  <c r="A55" i="327"/>
  <c r="A56" i="327"/>
  <c r="A57" i="327"/>
  <c r="A58" i="327"/>
  <c r="A59" i="327"/>
  <c r="A60" i="327"/>
  <c r="J37" i="327"/>
  <c r="E37" i="327"/>
  <c r="J36" i="327"/>
  <c r="E36" i="327"/>
  <c r="J35" i="327"/>
  <c r="E35" i="327"/>
  <c r="J34" i="327"/>
  <c r="E34" i="327"/>
  <c r="J33" i="327"/>
  <c r="E33" i="327"/>
  <c r="J32" i="327"/>
  <c r="E32" i="327"/>
  <c r="J31" i="327"/>
  <c r="E31" i="327"/>
  <c r="J30" i="327"/>
  <c r="E30" i="327"/>
  <c r="J29" i="327"/>
  <c r="E29" i="327"/>
  <c r="J28" i="327"/>
  <c r="E28" i="327"/>
  <c r="J27" i="327"/>
  <c r="E27" i="327"/>
  <c r="J26" i="327"/>
  <c r="E26" i="327"/>
  <c r="J25" i="327"/>
  <c r="E25" i="327"/>
  <c r="J24" i="327"/>
  <c r="E24" i="327"/>
  <c r="J23" i="327"/>
  <c r="E23" i="327"/>
  <c r="J22" i="327"/>
  <c r="E22" i="327"/>
  <c r="J21" i="327"/>
  <c r="E21" i="327"/>
  <c r="J20" i="327"/>
  <c r="E20" i="327"/>
  <c r="J19" i="327"/>
  <c r="E19" i="327"/>
  <c r="J18" i="327"/>
  <c r="E18" i="327"/>
  <c r="J17" i="327"/>
  <c r="E17" i="327"/>
  <c r="J16" i="327"/>
  <c r="F14" i="327"/>
  <c r="F15" i="327"/>
  <c r="F16" i="327"/>
  <c r="F17" i="327"/>
  <c r="F18" i="327"/>
  <c r="F19" i="327"/>
  <c r="F20" i="327"/>
  <c r="F21" i="327"/>
  <c r="F22" i="327"/>
  <c r="F23" i="327"/>
  <c r="F24" i="327"/>
  <c r="F25" i="327"/>
  <c r="F26" i="327"/>
  <c r="F27" i="327"/>
  <c r="F28" i="327"/>
  <c r="F29" i="327"/>
  <c r="F30" i="327"/>
  <c r="F31" i="327"/>
  <c r="F32" i="327"/>
  <c r="F33" i="327"/>
  <c r="F34" i="327"/>
  <c r="F35" i="327"/>
  <c r="F36" i="327"/>
  <c r="E16" i="327"/>
  <c r="J15" i="327"/>
  <c r="E15" i="327"/>
  <c r="J14" i="327"/>
  <c r="E14" i="327"/>
  <c r="A14" i="327"/>
  <c r="A15" i="327"/>
  <c r="A16" i="327"/>
  <c r="A17" i="327"/>
  <c r="A18" i="327"/>
  <c r="A19" i="327"/>
  <c r="A20" i="327"/>
  <c r="A21" i="327"/>
  <c r="A22" i="327"/>
  <c r="A23" i="327"/>
  <c r="A24" i="327"/>
  <c r="A25" i="327"/>
  <c r="A26" i="327"/>
  <c r="A27" i="327"/>
  <c r="A28" i="327"/>
  <c r="A29" i="327"/>
  <c r="A30" i="327"/>
  <c r="A31" i="327"/>
  <c r="A32" i="327"/>
  <c r="A33" i="327"/>
  <c r="A34" i="327"/>
  <c r="A35" i="327"/>
  <c r="A36" i="327"/>
  <c r="J13" i="327"/>
  <c r="E13" i="327"/>
  <c r="P66" i="327"/>
  <c r="L81" i="327"/>
  <c r="N81" i="327"/>
  <c r="L63" i="325"/>
  <c r="M80" i="325"/>
  <c r="M63" i="325"/>
  <c r="N80" i="325"/>
  <c r="H64" i="325"/>
  <c r="M67" i="325"/>
  <c r="M68" i="325"/>
  <c r="M69" i="325"/>
  <c r="O66" i="325"/>
  <c r="J63" i="325"/>
  <c r="P66" i="325"/>
  <c r="J60" i="325"/>
  <c r="F38" i="325"/>
  <c r="F39" i="325"/>
  <c r="F40" i="325"/>
  <c r="F41" i="325"/>
  <c r="F42" i="325"/>
  <c r="F43" i="325"/>
  <c r="F44" i="325"/>
  <c r="F45" i="325"/>
  <c r="F46" i="325"/>
  <c r="F47" i="325"/>
  <c r="F48" i="325"/>
  <c r="F49" i="325"/>
  <c r="F50" i="325"/>
  <c r="F51" i="325"/>
  <c r="F52" i="325"/>
  <c r="F53" i="325"/>
  <c r="F54" i="325"/>
  <c r="F55" i="325"/>
  <c r="F56" i="325"/>
  <c r="F57" i="325"/>
  <c r="F58" i="325"/>
  <c r="F59" i="325"/>
  <c r="F60" i="325"/>
  <c r="E60" i="325"/>
  <c r="A38" i="325"/>
  <c r="A39" i="325"/>
  <c r="A40" i="325"/>
  <c r="A41" i="325"/>
  <c r="A42" i="325"/>
  <c r="A43" i="325"/>
  <c r="A44" i="325"/>
  <c r="A45" i="325"/>
  <c r="A46" i="325"/>
  <c r="A47" i="325"/>
  <c r="A48" i="325"/>
  <c r="A49" i="325"/>
  <c r="A50" i="325"/>
  <c r="A51" i="325"/>
  <c r="A52" i="325"/>
  <c r="A53" i="325"/>
  <c r="A54" i="325"/>
  <c r="A55" i="325"/>
  <c r="A56" i="325"/>
  <c r="A57" i="325"/>
  <c r="A58" i="325"/>
  <c r="A59" i="325"/>
  <c r="A60" i="325"/>
  <c r="J59" i="325"/>
  <c r="E59" i="325"/>
  <c r="J58" i="325"/>
  <c r="E58" i="325"/>
  <c r="J57" i="325"/>
  <c r="E57" i="325"/>
  <c r="J56" i="325"/>
  <c r="E56" i="325"/>
  <c r="J55" i="325"/>
  <c r="E55" i="325"/>
  <c r="J54" i="325"/>
  <c r="E54" i="325"/>
  <c r="J53" i="325"/>
  <c r="E53" i="325"/>
  <c r="J52" i="325"/>
  <c r="E52" i="325"/>
  <c r="J51" i="325"/>
  <c r="E51" i="325"/>
  <c r="J50" i="325"/>
  <c r="E50" i="325"/>
  <c r="J49" i="325"/>
  <c r="E49" i="325"/>
  <c r="J48" i="325"/>
  <c r="E48" i="325"/>
  <c r="J47" i="325"/>
  <c r="E47" i="325"/>
  <c r="J46" i="325"/>
  <c r="E46" i="325"/>
  <c r="J45" i="325"/>
  <c r="E45" i="325"/>
  <c r="J44" i="325"/>
  <c r="E44" i="325"/>
  <c r="J43" i="325"/>
  <c r="E43" i="325"/>
  <c r="J42" i="325"/>
  <c r="E42" i="325"/>
  <c r="J41" i="325"/>
  <c r="E41" i="325"/>
  <c r="J40" i="325"/>
  <c r="E40" i="325"/>
  <c r="J39" i="325"/>
  <c r="E39" i="325"/>
  <c r="J38" i="325"/>
  <c r="E38" i="325"/>
  <c r="E13" i="325"/>
  <c r="E14" i="325"/>
  <c r="E15" i="325"/>
  <c r="E16" i="325"/>
  <c r="E17" i="325"/>
  <c r="E18" i="325"/>
  <c r="E19" i="325"/>
  <c r="E20" i="325"/>
  <c r="E21" i="325"/>
  <c r="E22" i="325"/>
  <c r="E23" i="325"/>
  <c r="E24" i="325"/>
  <c r="E25" i="325"/>
  <c r="E26" i="325"/>
  <c r="E27" i="325"/>
  <c r="E28" i="325"/>
  <c r="E29" i="325"/>
  <c r="E30" i="325"/>
  <c r="E31" i="325"/>
  <c r="E32" i="325"/>
  <c r="E33" i="325"/>
  <c r="E34" i="325"/>
  <c r="E35" i="325"/>
  <c r="E36" i="325"/>
  <c r="E37" i="325"/>
  <c r="J37" i="325"/>
  <c r="J36" i="325"/>
  <c r="F14" i="325"/>
  <c r="F15" i="325"/>
  <c r="F16" i="325"/>
  <c r="F17" i="325"/>
  <c r="F18" i="325"/>
  <c r="F19" i="325"/>
  <c r="F20" i="325"/>
  <c r="F21" i="325"/>
  <c r="F22" i="325"/>
  <c r="F23" i="325"/>
  <c r="F24" i="325"/>
  <c r="F25" i="325"/>
  <c r="F26" i="325"/>
  <c r="F27" i="325"/>
  <c r="F28" i="325"/>
  <c r="F29" i="325"/>
  <c r="F30" i="325"/>
  <c r="F31" i="325"/>
  <c r="F32" i="325"/>
  <c r="F33" i="325"/>
  <c r="F34" i="325"/>
  <c r="F35" i="325"/>
  <c r="F36" i="325"/>
  <c r="A14" i="325"/>
  <c r="A15" i="325"/>
  <c r="A16" i="325"/>
  <c r="A17" i="325"/>
  <c r="A18" i="325"/>
  <c r="A19" i="325"/>
  <c r="A20" i="325"/>
  <c r="A21" i="325"/>
  <c r="A22" i="325"/>
  <c r="A23" i="325"/>
  <c r="A24" i="325"/>
  <c r="A25" i="325"/>
  <c r="A26" i="325"/>
  <c r="A27" i="325"/>
  <c r="A28" i="325"/>
  <c r="A29" i="325"/>
  <c r="A30" i="325"/>
  <c r="A31" i="325"/>
  <c r="A32" i="325"/>
  <c r="A33" i="325"/>
  <c r="A34" i="325"/>
  <c r="A35" i="325"/>
  <c r="A36" i="325"/>
  <c r="J35" i="325"/>
  <c r="J34" i="325"/>
  <c r="J33" i="325"/>
  <c r="J32" i="325"/>
  <c r="J31" i="325"/>
  <c r="J30" i="325"/>
  <c r="J29" i="325"/>
  <c r="J28" i="325"/>
  <c r="J27" i="325"/>
  <c r="J26" i="325"/>
  <c r="J25" i="325"/>
  <c r="J24" i="325"/>
  <c r="J23" i="325"/>
  <c r="J22" i="325"/>
  <c r="J21" i="325"/>
  <c r="J20" i="325"/>
  <c r="J19" i="325"/>
  <c r="J18" i="325"/>
  <c r="J17" i="325"/>
  <c r="J16" i="325"/>
  <c r="J13" i="325"/>
  <c r="J14" i="325"/>
  <c r="J15" i="325"/>
  <c r="L63" i="323"/>
  <c r="M80" i="323"/>
  <c r="M63" i="323"/>
  <c r="N80" i="323"/>
  <c r="H64" i="323"/>
  <c r="O66" i="323"/>
  <c r="J63" i="323"/>
  <c r="P66" i="323"/>
  <c r="J60" i="323"/>
  <c r="F38" i="323"/>
  <c r="F39" i="323"/>
  <c r="F40" i="323"/>
  <c r="F41" i="323"/>
  <c r="F42" i="323"/>
  <c r="F43" i="323"/>
  <c r="F44" i="323"/>
  <c r="F45" i="323"/>
  <c r="F46" i="323"/>
  <c r="F47" i="323"/>
  <c r="F48" i="323"/>
  <c r="F49" i="323"/>
  <c r="F50" i="323"/>
  <c r="F51" i="323"/>
  <c r="F52" i="323"/>
  <c r="F53" i="323"/>
  <c r="F54" i="323"/>
  <c r="F55" i="323"/>
  <c r="F56" i="323"/>
  <c r="F57" i="323"/>
  <c r="F58" i="323"/>
  <c r="F59" i="323"/>
  <c r="F60" i="323"/>
  <c r="E60" i="323"/>
  <c r="A38" i="323"/>
  <c r="A39" i="323"/>
  <c r="A40" i="323"/>
  <c r="A41" i="323"/>
  <c r="A42" i="323"/>
  <c r="A43" i="323"/>
  <c r="A44" i="323"/>
  <c r="A45" i="323"/>
  <c r="A46" i="323"/>
  <c r="A47" i="323"/>
  <c r="A48" i="323"/>
  <c r="A49" i="323"/>
  <c r="A50" i="323"/>
  <c r="A51" i="323"/>
  <c r="A52" i="323"/>
  <c r="A53" i="323"/>
  <c r="A54" i="323"/>
  <c r="A55" i="323"/>
  <c r="A56" i="323"/>
  <c r="A57" i="323"/>
  <c r="A58" i="323"/>
  <c r="A59" i="323"/>
  <c r="A60" i="323"/>
  <c r="J59" i="323"/>
  <c r="E59" i="323"/>
  <c r="J58" i="323"/>
  <c r="E58" i="323"/>
  <c r="J57" i="323"/>
  <c r="E57" i="323"/>
  <c r="J56" i="323"/>
  <c r="E56" i="323"/>
  <c r="J55" i="323"/>
  <c r="E55" i="323"/>
  <c r="J54" i="323"/>
  <c r="E54" i="323"/>
  <c r="J53" i="323"/>
  <c r="E53" i="323"/>
  <c r="J52" i="323"/>
  <c r="E52" i="323"/>
  <c r="J51" i="323"/>
  <c r="E51" i="323"/>
  <c r="J50" i="323"/>
  <c r="E50" i="323"/>
  <c r="J49" i="323"/>
  <c r="E49" i="323"/>
  <c r="J48" i="323"/>
  <c r="E48" i="323"/>
  <c r="J47" i="323"/>
  <c r="E47" i="323"/>
  <c r="J46" i="323"/>
  <c r="E46" i="323"/>
  <c r="J45" i="323"/>
  <c r="E45" i="323"/>
  <c r="J44" i="323"/>
  <c r="E44" i="323"/>
  <c r="J43" i="323"/>
  <c r="E43" i="323"/>
  <c r="J42" i="323"/>
  <c r="E42" i="323"/>
  <c r="J41" i="323"/>
  <c r="E41" i="323"/>
  <c r="J40" i="323"/>
  <c r="E40" i="323"/>
  <c r="J39" i="323"/>
  <c r="E39" i="323"/>
  <c r="J38" i="323"/>
  <c r="E38" i="323"/>
  <c r="J37" i="323"/>
  <c r="E37" i="323"/>
  <c r="J36" i="323"/>
  <c r="F14" i="323"/>
  <c r="F15" i="323"/>
  <c r="F16" i="323"/>
  <c r="F17" i="323"/>
  <c r="F18" i="323"/>
  <c r="F19" i="323"/>
  <c r="F20" i="323"/>
  <c r="F21" i="323"/>
  <c r="F22" i="323"/>
  <c r="F23" i="323"/>
  <c r="F24" i="323"/>
  <c r="F25" i="323"/>
  <c r="F26" i="323"/>
  <c r="F27" i="323"/>
  <c r="F28" i="323"/>
  <c r="F29" i="323"/>
  <c r="F30" i="323"/>
  <c r="F31" i="323"/>
  <c r="F32" i="323"/>
  <c r="F33" i="323"/>
  <c r="F34" i="323"/>
  <c r="F35" i="323"/>
  <c r="F36" i="323"/>
  <c r="E36" i="323"/>
  <c r="A14" i="323"/>
  <c r="A15" i="323"/>
  <c r="A16" i="323"/>
  <c r="A17" i="323"/>
  <c r="A18" i="323"/>
  <c r="A19" i="323"/>
  <c r="A20" i="323"/>
  <c r="A21" i="323"/>
  <c r="A22" i="323"/>
  <c r="A23" i="323"/>
  <c r="A24" i="323"/>
  <c r="A25" i="323"/>
  <c r="A26" i="323"/>
  <c r="A27" i="323"/>
  <c r="A28" i="323"/>
  <c r="A29" i="323"/>
  <c r="A30" i="323"/>
  <c r="A31" i="323"/>
  <c r="A32" i="323"/>
  <c r="A33" i="323"/>
  <c r="A34" i="323"/>
  <c r="A35" i="323"/>
  <c r="A36" i="323"/>
  <c r="J35" i="323"/>
  <c r="E35" i="323"/>
  <c r="J34" i="323"/>
  <c r="E34" i="323"/>
  <c r="J33" i="323"/>
  <c r="E33" i="323"/>
  <c r="J32" i="323"/>
  <c r="E32" i="323"/>
  <c r="J31" i="323"/>
  <c r="E31" i="323"/>
  <c r="J30" i="323"/>
  <c r="E30" i="323"/>
  <c r="J29" i="323"/>
  <c r="E29" i="323"/>
  <c r="J28" i="323"/>
  <c r="E28" i="323"/>
  <c r="J27" i="323"/>
  <c r="E27" i="323"/>
  <c r="J26" i="323"/>
  <c r="E26" i="323"/>
  <c r="J25" i="323"/>
  <c r="E25" i="323"/>
  <c r="J24" i="323"/>
  <c r="E24" i="323"/>
  <c r="J23" i="323"/>
  <c r="E23" i="323"/>
  <c r="J22" i="323"/>
  <c r="E22" i="323"/>
  <c r="J21" i="323"/>
  <c r="E21" i="323"/>
  <c r="J20" i="323"/>
  <c r="E20" i="323"/>
  <c r="J19" i="323"/>
  <c r="E19" i="323"/>
  <c r="J18" i="323"/>
  <c r="E18" i="323"/>
  <c r="J17" i="323"/>
  <c r="E17" i="323"/>
  <c r="J16" i="323"/>
  <c r="E16" i="323"/>
  <c r="J13" i="323"/>
  <c r="J14" i="323"/>
  <c r="J15" i="323"/>
  <c r="E13" i="323"/>
  <c r="E14" i="323"/>
  <c r="E15" i="323"/>
  <c r="L63" i="321"/>
  <c r="M63" i="321"/>
  <c r="M80" i="321"/>
  <c r="H64" i="321"/>
  <c r="M67" i="321"/>
  <c r="M68" i="321"/>
  <c r="O66" i="321"/>
  <c r="J63" i="321"/>
  <c r="P66" i="321"/>
  <c r="J60" i="321"/>
  <c r="F38" i="321"/>
  <c r="F39" i="321"/>
  <c r="F40" i="321"/>
  <c r="F41" i="321"/>
  <c r="F42" i="321"/>
  <c r="F43" i="321"/>
  <c r="F44" i="321"/>
  <c r="F45" i="321"/>
  <c r="F46" i="321"/>
  <c r="F47" i="321"/>
  <c r="F48" i="321"/>
  <c r="F49" i="321"/>
  <c r="F50" i="321"/>
  <c r="F51" i="321"/>
  <c r="F52" i="321"/>
  <c r="F53" i="321"/>
  <c r="F54" i="321"/>
  <c r="F55" i="321"/>
  <c r="F56" i="321"/>
  <c r="F57" i="321"/>
  <c r="F58" i="321"/>
  <c r="F59" i="321"/>
  <c r="F60" i="321"/>
  <c r="E60" i="321"/>
  <c r="A38" i="321"/>
  <c r="A39" i="321"/>
  <c r="A40" i="321"/>
  <c r="A41" i="321"/>
  <c r="A42" i="321"/>
  <c r="A43" i="321"/>
  <c r="A44" i="321"/>
  <c r="A45" i="321"/>
  <c r="A46" i="321"/>
  <c r="A47" i="321"/>
  <c r="A48" i="321"/>
  <c r="A49" i="321"/>
  <c r="A50" i="321"/>
  <c r="A51" i="321"/>
  <c r="A52" i="321"/>
  <c r="A53" i="321"/>
  <c r="A54" i="321"/>
  <c r="A55" i="321"/>
  <c r="A56" i="321"/>
  <c r="A57" i="321"/>
  <c r="A58" i="321"/>
  <c r="A59" i="321"/>
  <c r="A60" i="321"/>
  <c r="J59" i="321"/>
  <c r="E59" i="321"/>
  <c r="J58" i="321"/>
  <c r="E58" i="321"/>
  <c r="J57" i="321"/>
  <c r="E57" i="321"/>
  <c r="J56" i="321"/>
  <c r="E56" i="321"/>
  <c r="J55" i="321"/>
  <c r="E55" i="321"/>
  <c r="J54" i="321"/>
  <c r="E54" i="321"/>
  <c r="J53" i="321"/>
  <c r="E53" i="321"/>
  <c r="J52" i="321"/>
  <c r="E52" i="321"/>
  <c r="J51" i="321"/>
  <c r="E51" i="321"/>
  <c r="J50" i="321"/>
  <c r="E50" i="321"/>
  <c r="J49" i="321"/>
  <c r="E49" i="321"/>
  <c r="J48" i="321"/>
  <c r="E48" i="321"/>
  <c r="J47" i="321"/>
  <c r="E47" i="321"/>
  <c r="J46" i="321"/>
  <c r="E46" i="321"/>
  <c r="J45" i="321"/>
  <c r="E45" i="321"/>
  <c r="J44" i="321"/>
  <c r="E44" i="321"/>
  <c r="J43" i="321"/>
  <c r="E43" i="321"/>
  <c r="J42" i="321"/>
  <c r="E42" i="321"/>
  <c r="J41" i="321"/>
  <c r="E41" i="321"/>
  <c r="J40" i="321"/>
  <c r="E40" i="321"/>
  <c r="J39" i="321"/>
  <c r="E39" i="321"/>
  <c r="J38" i="321"/>
  <c r="E38" i="321"/>
  <c r="J37" i="321"/>
  <c r="E37" i="321"/>
  <c r="J36" i="321"/>
  <c r="F14" i="321"/>
  <c r="F15" i="321"/>
  <c r="F16" i="321"/>
  <c r="F17" i="321"/>
  <c r="F18" i="321"/>
  <c r="F19" i="321"/>
  <c r="F20" i="321"/>
  <c r="F21" i="321"/>
  <c r="F22" i="321"/>
  <c r="F23" i="321"/>
  <c r="F24" i="321"/>
  <c r="F25" i="321"/>
  <c r="F26" i="321"/>
  <c r="F27" i="321"/>
  <c r="F28" i="321"/>
  <c r="F29" i="321"/>
  <c r="F30" i="321"/>
  <c r="F31" i="321"/>
  <c r="F32" i="321"/>
  <c r="F33" i="321"/>
  <c r="F34" i="321"/>
  <c r="F35" i="321"/>
  <c r="F36" i="321"/>
  <c r="E36" i="321"/>
  <c r="A14" i="321"/>
  <c r="A15" i="321"/>
  <c r="A16" i="321"/>
  <c r="A17" i="321"/>
  <c r="A18" i="321"/>
  <c r="A19" i="321"/>
  <c r="A20" i="321"/>
  <c r="A21" i="321"/>
  <c r="A22" i="321"/>
  <c r="A23" i="321"/>
  <c r="A24" i="321"/>
  <c r="A25" i="321"/>
  <c r="A26" i="321"/>
  <c r="A27" i="321"/>
  <c r="A28" i="321"/>
  <c r="A29" i="321"/>
  <c r="A30" i="321"/>
  <c r="A31" i="321"/>
  <c r="A32" i="321"/>
  <c r="A33" i="321"/>
  <c r="A34" i="321"/>
  <c r="A35" i="321"/>
  <c r="A36" i="321"/>
  <c r="J35" i="321"/>
  <c r="E35" i="321"/>
  <c r="J34" i="321"/>
  <c r="E34" i="321"/>
  <c r="J33" i="321"/>
  <c r="E33" i="321"/>
  <c r="J32" i="321"/>
  <c r="E32" i="321"/>
  <c r="J31" i="321"/>
  <c r="E31" i="321"/>
  <c r="J30" i="321"/>
  <c r="E30" i="321"/>
  <c r="J29" i="321"/>
  <c r="E29" i="321"/>
  <c r="J28" i="321"/>
  <c r="E28" i="321"/>
  <c r="J27" i="321"/>
  <c r="E27" i="321"/>
  <c r="J26" i="321"/>
  <c r="E26" i="321"/>
  <c r="J25" i="321"/>
  <c r="E25" i="321"/>
  <c r="J24" i="321"/>
  <c r="E24" i="321"/>
  <c r="J23" i="321"/>
  <c r="E23" i="321"/>
  <c r="J22" i="321"/>
  <c r="E22" i="321"/>
  <c r="J21" i="321"/>
  <c r="E21" i="321"/>
  <c r="J20" i="321"/>
  <c r="E20" i="321"/>
  <c r="J19" i="321"/>
  <c r="E19" i="321"/>
  <c r="J18" i="321"/>
  <c r="E18" i="321"/>
  <c r="J17" i="321"/>
  <c r="E17" i="321"/>
  <c r="J16" i="321"/>
  <c r="E16" i="321"/>
  <c r="J13" i="321"/>
  <c r="J14" i="321"/>
  <c r="J15" i="321"/>
  <c r="E13" i="321"/>
  <c r="E14" i="321"/>
  <c r="E15" i="321"/>
  <c r="M80" i="319"/>
  <c r="M63" i="319"/>
  <c r="N80" i="319"/>
  <c r="L81" i="319"/>
  <c r="M81" i="319"/>
  <c r="O66" i="319"/>
  <c r="H64" i="319"/>
  <c r="M67" i="319"/>
  <c r="M68" i="319"/>
  <c r="J63" i="319"/>
  <c r="J60" i="319"/>
  <c r="E60" i="319"/>
  <c r="J59" i="319"/>
  <c r="E59" i="319"/>
  <c r="J58" i="319"/>
  <c r="E58" i="319"/>
  <c r="J57" i="319"/>
  <c r="E57" i="319"/>
  <c r="J56" i="319"/>
  <c r="E56" i="319"/>
  <c r="J55" i="319"/>
  <c r="E55" i="319"/>
  <c r="J54" i="319"/>
  <c r="E54" i="319"/>
  <c r="J53" i="319"/>
  <c r="E53" i="319"/>
  <c r="J52" i="319"/>
  <c r="E52" i="319"/>
  <c r="J51" i="319"/>
  <c r="E51" i="319"/>
  <c r="J50" i="319"/>
  <c r="E50" i="319"/>
  <c r="J49" i="319"/>
  <c r="E49" i="319"/>
  <c r="J48" i="319"/>
  <c r="E48" i="319"/>
  <c r="J47" i="319"/>
  <c r="E47" i="319"/>
  <c r="J46" i="319"/>
  <c r="E46" i="319"/>
  <c r="J45" i="319"/>
  <c r="E45" i="319"/>
  <c r="J44" i="319"/>
  <c r="E44" i="319"/>
  <c r="J43" i="319"/>
  <c r="E43" i="319"/>
  <c r="J42" i="319"/>
  <c r="E42" i="319"/>
  <c r="J41" i="319"/>
  <c r="E41" i="319"/>
  <c r="J40" i="319"/>
  <c r="E40" i="319"/>
  <c r="J39" i="319"/>
  <c r="E39" i="319"/>
  <c r="J38" i="319"/>
  <c r="F38" i="319"/>
  <c r="F39" i="319"/>
  <c r="F40" i="319"/>
  <c r="F41" i="319"/>
  <c r="F42" i="319"/>
  <c r="F43" i="319"/>
  <c r="F44" i="319"/>
  <c r="F45" i="319"/>
  <c r="F46" i="319"/>
  <c r="F47" i="319"/>
  <c r="F48" i="319"/>
  <c r="F49" i="319"/>
  <c r="F50" i="319"/>
  <c r="F51" i="319"/>
  <c r="F52" i="319"/>
  <c r="F53" i="319"/>
  <c r="F54" i="319"/>
  <c r="F55" i="319"/>
  <c r="F56" i="319"/>
  <c r="F57" i="319"/>
  <c r="F58" i="319"/>
  <c r="F59" i="319"/>
  <c r="F60" i="319"/>
  <c r="E38" i="319"/>
  <c r="A38" i="319"/>
  <c r="A39" i="319"/>
  <c r="A40" i="319"/>
  <c r="A41" i="319"/>
  <c r="A42" i="319"/>
  <c r="A43" i="319"/>
  <c r="A44" i="319"/>
  <c r="A45" i="319"/>
  <c r="A46" i="319"/>
  <c r="A47" i="319"/>
  <c r="A48" i="319"/>
  <c r="A49" i="319"/>
  <c r="A50" i="319"/>
  <c r="A51" i="319"/>
  <c r="A52" i="319"/>
  <c r="A53" i="319"/>
  <c r="A54" i="319"/>
  <c r="A55" i="319"/>
  <c r="A56" i="319"/>
  <c r="A57" i="319"/>
  <c r="A58" i="319"/>
  <c r="A59" i="319"/>
  <c r="A60" i="319"/>
  <c r="J37" i="319"/>
  <c r="E37" i="319"/>
  <c r="J36" i="319"/>
  <c r="E36" i="319"/>
  <c r="J35" i="319"/>
  <c r="E35" i="319"/>
  <c r="J34" i="319"/>
  <c r="E34" i="319"/>
  <c r="J33" i="319"/>
  <c r="E33" i="319"/>
  <c r="J32" i="319"/>
  <c r="E32" i="319"/>
  <c r="J31" i="319"/>
  <c r="E31" i="319"/>
  <c r="J30" i="319"/>
  <c r="E30" i="319"/>
  <c r="J29" i="319"/>
  <c r="E29" i="319"/>
  <c r="J28" i="319"/>
  <c r="E28" i="319"/>
  <c r="J27" i="319"/>
  <c r="E27" i="319"/>
  <c r="J26" i="319"/>
  <c r="E26" i="319"/>
  <c r="J25" i="319"/>
  <c r="E25" i="319"/>
  <c r="J24" i="319"/>
  <c r="E24" i="319"/>
  <c r="J23" i="319"/>
  <c r="E23" i="319"/>
  <c r="J22" i="319"/>
  <c r="E22" i="319"/>
  <c r="J21" i="319"/>
  <c r="E21" i="319"/>
  <c r="J20" i="319"/>
  <c r="E20" i="319"/>
  <c r="J19" i="319"/>
  <c r="E19" i="319"/>
  <c r="J18" i="319"/>
  <c r="E18" i="319"/>
  <c r="J17" i="319"/>
  <c r="E17" i="319"/>
  <c r="J16" i="319"/>
  <c r="J13" i="319"/>
  <c r="J14" i="319"/>
  <c r="J15" i="319"/>
  <c r="E16" i="319"/>
  <c r="F14" i="319"/>
  <c r="F15" i="319"/>
  <c r="F16" i="319"/>
  <c r="F17" i="319"/>
  <c r="F18" i="319"/>
  <c r="F19" i="319"/>
  <c r="F20" i="319"/>
  <c r="F21" i="319"/>
  <c r="F22" i="319"/>
  <c r="F23" i="319"/>
  <c r="F24" i="319"/>
  <c r="F25" i="319"/>
  <c r="F26" i="319"/>
  <c r="F27" i="319"/>
  <c r="F28" i="319"/>
  <c r="F29" i="319"/>
  <c r="F30" i="319"/>
  <c r="F31" i="319"/>
  <c r="F32" i="319"/>
  <c r="F33" i="319"/>
  <c r="F34" i="319"/>
  <c r="F35" i="319"/>
  <c r="F36" i="319"/>
  <c r="E15" i="319"/>
  <c r="E13" i="319"/>
  <c r="E14" i="319"/>
  <c r="A14" i="319"/>
  <c r="A15" i="319"/>
  <c r="A16" i="319"/>
  <c r="A17" i="319"/>
  <c r="A18" i="319"/>
  <c r="A19" i="319"/>
  <c r="A20" i="319"/>
  <c r="A21" i="319"/>
  <c r="A22" i="319"/>
  <c r="A23" i="319"/>
  <c r="A24" i="319"/>
  <c r="A25" i="319"/>
  <c r="A26" i="319"/>
  <c r="A27" i="319"/>
  <c r="A28" i="319"/>
  <c r="A29" i="319"/>
  <c r="A30" i="319"/>
  <c r="A31" i="319"/>
  <c r="A32" i="319"/>
  <c r="A33" i="319"/>
  <c r="A34" i="319"/>
  <c r="A35" i="319"/>
  <c r="A36" i="319"/>
  <c r="P66" i="319"/>
  <c r="N81" i="319"/>
  <c r="M69" i="319"/>
  <c r="L63" i="317"/>
  <c r="M63" i="317"/>
  <c r="M80" i="317"/>
  <c r="N80" i="317"/>
  <c r="H64" i="317"/>
  <c r="M67" i="317"/>
  <c r="M68" i="317"/>
  <c r="M69" i="317"/>
  <c r="O66" i="317"/>
  <c r="J63" i="317"/>
  <c r="P66" i="317"/>
  <c r="J60" i="317"/>
  <c r="E60" i="317"/>
  <c r="J59" i="317"/>
  <c r="E59" i="317"/>
  <c r="J58" i="317"/>
  <c r="E58" i="317"/>
  <c r="J57" i="317"/>
  <c r="E57" i="317"/>
  <c r="J56" i="317"/>
  <c r="E56" i="317"/>
  <c r="J55" i="317"/>
  <c r="E55" i="317"/>
  <c r="J54" i="317"/>
  <c r="E54" i="317"/>
  <c r="J53" i="317"/>
  <c r="E53" i="317"/>
  <c r="J52" i="317"/>
  <c r="E52" i="317"/>
  <c r="J51" i="317"/>
  <c r="E51" i="317"/>
  <c r="J50" i="317"/>
  <c r="E50" i="317"/>
  <c r="J49" i="317"/>
  <c r="E49" i="317"/>
  <c r="J48" i="317"/>
  <c r="E48" i="317"/>
  <c r="J47" i="317"/>
  <c r="E47" i="317"/>
  <c r="J46" i="317"/>
  <c r="E46" i="317"/>
  <c r="J45" i="317"/>
  <c r="E45" i="317"/>
  <c r="J44" i="317"/>
  <c r="E44" i="317"/>
  <c r="J43" i="317"/>
  <c r="E43" i="317"/>
  <c r="J42" i="317"/>
  <c r="E42" i="317"/>
  <c r="J41" i="317"/>
  <c r="E41" i="317"/>
  <c r="J40" i="317"/>
  <c r="E40" i="317"/>
  <c r="J39" i="317"/>
  <c r="E39" i="317"/>
  <c r="J38" i="317"/>
  <c r="F38" i="317"/>
  <c r="F39" i="317"/>
  <c r="F40" i="317"/>
  <c r="F41" i="317"/>
  <c r="F42" i="317"/>
  <c r="F43" i="317"/>
  <c r="F44" i="317"/>
  <c r="F45" i="317"/>
  <c r="F46" i="317"/>
  <c r="F47" i="317"/>
  <c r="F48" i="317"/>
  <c r="F49" i="317"/>
  <c r="F50" i="317"/>
  <c r="F51" i="317"/>
  <c r="F52" i="317"/>
  <c r="F53" i="317"/>
  <c r="F54" i="317"/>
  <c r="F55" i="317"/>
  <c r="F56" i="317"/>
  <c r="F57" i="317"/>
  <c r="F58" i="317"/>
  <c r="F59" i="317"/>
  <c r="F60" i="317"/>
  <c r="E38" i="317"/>
  <c r="A38" i="317"/>
  <c r="A39" i="317"/>
  <c r="A40" i="317"/>
  <c r="A41" i="317"/>
  <c r="A42" i="317"/>
  <c r="A43" i="317"/>
  <c r="A44" i="317"/>
  <c r="A45" i="317"/>
  <c r="A46" i="317"/>
  <c r="A47" i="317"/>
  <c r="A48" i="317"/>
  <c r="A49" i="317"/>
  <c r="A50" i="317"/>
  <c r="A51" i="317"/>
  <c r="A52" i="317"/>
  <c r="A53" i="317"/>
  <c r="A54" i="317"/>
  <c r="A55" i="317"/>
  <c r="A56" i="317"/>
  <c r="A57" i="317"/>
  <c r="A58" i="317"/>
  <c r="A59" i="317"/>
  <c r="A60" i="317"/>
  <c r="J37" i="317"/>
  <c r="E37" i="317"/>
  <c r="J36" i="317"/>
  <c r="E36" i="317"/>
  <c r="J35" i="317"/>
  <c r="E35" i="317"/>
  <c r="J34" i="317"/>
  <c r="E34" i="317"/>
  <c r="J33" i="317"/>
  <c r="E33" i="317"/>
  <c r="J32" i="317"/>
  <c r="E32" i="317"/>
  <c r="J31" i="317"/>
  <c r="E31" i="317"/>
  <c r="J30" i="317"/>
  <c r="E30" i="317"/>
  <c r="J29" i="317"/>
  <c r="E29" i="317"/>
  <c r="J28" i="317"/>
  <c r="E28" i="317"/>
  <c r="J27" i="317"/>
  <c r="E27" i="317"/>
  <c r="J26" i="317"/>
  <c r="E26" i="317"/>
  <c r="J25" i="317"/>
  <c r="E25" i="317"/>
  <c r="J24" i="317"/>
  <c r="E24" i="317"/>
  <c r="J23" i="317"/>
  <c r="E23" i="317"/>
  <c r="J22" i="317"/>
  <c r="E22" i="317"/>
  <c r="J21" i="317"/>
  <c r="E21" i="317"/>
  <c r="J20" i="317"/>
  <c r="E20" i="317"/>
  <c r="J19" i="317"/>
  <c r="E19" i="317"/>
  <c r="J18" i="317"/>
  <c r="E18" i="317"/>
  <c r="J17" i="317"/>
  <c r="E17" i="317"/>
  <c r="J16" i="317"/>
  <c r="E16" i="317"/>
  <c r="J15" i="317"/>
  <c r="F14" i="317"/>
  <c r="F15" i="317"/>
  <c r="F16" i="317"/>
  <c r="F17" i="317"/>
  <c r="F18" i="317"/>
  <c r="F19" i="317"/>
  <c r="F20" i="317"/>
  <c r="F21" i="317"/>
  <c r="F22" i="317"/>
  <c r="F23" i="317"/>
  <c r="F24" i="317"/>
  <c r="F25" i="317"/>
  <c r="F26" i="317"/>
  <c r="F27" i="317"/>
  <c r="F28" i="317"/>
  <c r="F29" i="317"/>
  <c r="F30" i="317"/>
  <c r="F31" i="317"/>
  <c r="F32" i="317"/>
  <c r="F33" i="317"/>
  <c r="F34" i="317"/>
  <c r="F35" i="317"/>
  <c r="F36" i="317"/>
  <c r="E15" i="317"/>
  <c r="J14" i="317"/>
  <c r="E14" i="317"/>
  <c r="A14" i="317"/>
  <c r="A15" i="317"/>
  <c r="A16" i="317"/>
  <c r="A17" i="317"/>
  <c r="A18" i="317"/>
  <c r="A19" i="317"/>
  <c r="A20" i="317"/>
  <c r="A21" i="317"/>
  <c r="A22" i="317"/>
  <c r="A23" i="317"/>
  <c r="A24" i="317"/>
  <c r="A25" i="317"/>
  <c r="A26" i="317"/>
  <c r="A27" i="317"/>
  <c r="A28" i="317"/>
  <c r="A29" i="317"/>
  <c r="A30" i="317"/>
  <c r="A31" i="317"/>
  <c r="A32" i="317"/>
  <c r="A33" i="317"/>
  <c r="A34" i="317"/>
  <c r="A35" i="317"/>
  <c r="A36" i="317"/>
  <c r="J13" i="317"/>
  <c r="E13" i="317"/>
  <c r="I64" i="319"/>
  <c r="J64" i="319"/>
  <c r="M80" i="315"/>
  <c r="O66" i="315"/>
  <c r="H64" i="315"/>
  <c r="M67" i="315"/>
  <c r="M68" i="315"/>
  <c r="M63" i="315"/>
  <c r="N80" i="315"/>
  <c r="L81" i="315"/>
  <c r="J63" i="315"/>
  <c r="P66" i="315"/>
  <c r="J60" i="315"/>
  <c r="E60" i="315"/>
  <c r="J59" i="315"/>
  <c r="E59" i="315"/>
  <c r="J58" i="315"/>
  <c r="E58" i="315"/>
  <c r="J57" i="315"/>
  <c r="E57" i="315"/>
  <c r="J56" i="315"/>
  <c r="E56" i="315"/>
  <c r="J55" i="315"/>
  <c r="E55" i="315"/>
  <c r="J54" i="315"/>
  <c r="E54" i="315"/>
  <c r="J53" i="315"/>
  <c r="E53" i="315"/>
  <c r="J52" i="315"/>
  <c r="E52" i="315"/>
  <c r="J51" i="315"/>
  <c r="E51" i="315"/>
  <c r="J50" i="315"/>
  <c r="E50" i="315"/>
  <c r="J49" i="315"/>
  <c r="E49" i="315"/>
  <c r="J48" i="315"/>
  <c r="E48" i="315"/>
  <c r="J47" i="315"/>
  <c r="E47" i="315"/>
  <c r="J46" i="315"/>
  <c r="E46" i="315"/>
  <c r="J45" i="315"/>
  <c r="E45" i="315"/>
  <c r="J44" i="315"/>
  <c r="E44" i="315"/>
  <c r="J43" i="315"/>
  <c r="E43" i="315"/>
  <c r="J42" i="315"/>
  <c r="E42" i="315"/>
  <c r="J41" i="315"/>
  <c r="E41" i="315"/>
  <c r="J40" i="315"/>
  <c r="E40" i="315"/>
  <c r="J39" i="315"/>
  <c r="E39" i="315"/>
  <c r="J38" i="315"/>
  <c r="F38" i="315"/>
  <c r="F39" i="315"/>
  <c r="F40" i="315"/>
  <c r="F41" i="315"/>
  <c r="F42" i="315"/>
  <c r="F43" i="315"/>
  <c r="F44" i="315"/>
  <c r="F45" i="315"/>
  <c r="F46" i="315"/>
  <c r="F47" i="315"/>
  <c r="F48" i="315"/>
  <c r="F49" i="315"/>
  <c r="F50" i="315"/>
  <c r="F51" i="315"/>
  <c r="F52" i="315"/>
  <c r="F53" i="315"/>
  <c r="F54" i="315"/>
  <c r="F55" i="315"/>
  <c r="F56" i="315"/>
  <c r="F57" i="315"/>
  <c r="F58" i="315"/>
  <c r="F59" i="315"/>
  <c r="F60" i="315"/>
  <c r="E38" i="315"/>
  <c r="A38" i="315"/>
  <c r="A39" i="315"/>
  <c r="A40" i="315"/>
  <c r="A41" i="315"/>
  <c r="A42" i="315"/>
  <c r="A43" i="315"/>
  <c r="A44" i="315"/>
  <c r="A45" i="315"/>
  <c r="A46" i="315"/>
  <c r="A47" i="315"/>
  <c r="A48" i="315"/>
  <c r="A49" i="315"/>
  <c r="A50" i="315"/>
  <c r="A51" i="315"/>
  <c r="A52" i="315"/>
  <c r="A53" i="315"/>
  <c r="A54" i="315"/>
  <c r="A55" i="315"/>
  <c r="A56" i="315"/>
  <c r="A57" i="315"/>
  <c r="A58" i="315"/>
  <c r="A59" i="315"/>
  <c r="A60" i="315"/>
  <c r="J37" i="315"/>
  <c r="E37" i="315"/>
  <c r="J36" i="315"/>
  <c r="E36" i="315"/>
  <c r="J35" i="315"/>
  <c r="E35" i="315"/>
  <c r="J34" i="315"/>
  <c r="E34" i="315"/>
  <c r="J33" i="315"/>
  <c r="E33" i="315"/>
  <c r="J32" i="315"/>
  <c r="E32" i="315"/>
  <c r="J31" i="315"/>
  <c r="E31" i="315"/>
  <c r="J30" i="315"/>
  <c r="E30" i="315"/>
  <c r="J29" i="315"/>
  <c r="E29" i="315"/>
  <c r="J28" i="315"/>
  <c r="E28" i="315"/>
  <c r="J27" i="315"/>
  <c r="E27" i="315"/>
  <c r="J26" i="315"/>
  <c r="E26" i="315"/>
  <c r="J25" i="315"/>
  <c r="E25" i="315"/>
  <c r="J24" i="315"/>
  <c r="E24" i="315"/>
  <c r="J23" i="315"/>
  <c r="E23" i="315"/>
  <c r="J22" i="315"/>
  <c r="E22" i="315"/>
  <c r="J21" i="315"/>
  <c r="E21" i="315"/>
  <c r="J20" i="315"/>
  <c r="E20" i="315"/>
  <c r="J19" i="315"/>
  <c r="E19" i="315"/>
  <c r="J18" i="315"/>
  <c r="E18" i="315"/>
  <c r="J17" i="315"/>
  <c r="E17" i="315"/>
  <c r="J16" i="315"/>
  <c r="E16" i="315"/>
  <c r="E13" i="315"/>
  <c r="E14" i="315"/>
  <c r="E15" i="315"/>
  <c r="J13" i="315"/>
  <c r="J14" i="315"/>
  <c r="J15" i="315"/>
  <c r="A14" i="315"/>
  <c r="A15" i="315"/>
  <c r="A16" i="315"/>
  <c r="A17" i="315"/>
  <c r="A18" i="315"/>
  <c r="A19" i="315"/>
  <c r="A20" i="315"/>
  <c r="A21" i="315"/>
  <c r="A22" i="315"/>
  <c r="A23" i="315"/>
  <c r="A24" i="315"/>
  <c r="A25" i="315"/>
  <c r="A26" i="315"/>
  <c r="A27" i="315"/>
  <c r="A28" i="315"/>
  <c r="A29" i="315"/>
  <c r="A30" i="315"/>
  <c r="A31" i="315"/>
  <c r="A32" i="315"/>
  <c r="A33" i="315"/>
  <c r="A34" i="315"/>
  <c r="A35" i="315"/>
  <c r="A36" i="315"/>
  <c r="F14" i="315"/>
  <c r="F15" i="315"/>
  <c r="F16" i="315"/>
  <c r="F17" i="315"/>
  <c r="F18" i="315"/>
  <c r="F19" i="315"/>
  <c r="F20" i="315"/>
  <c r="F21" i="315"/>
  <c r="F22" i="315"/>
  <c r="F23" i="315"/>
  <c r="F24" i="315"/>
  <c r="F25" i="315"/>
  <c r="F26" i="315"/>
  <c r="F27" i="315"/>
  <c r="F28" i="315"/>
  <c r="F29" i="315"/>
  <c r="F30" i="315"/>
  <c r="F31" i="315"/>
  <c r="F32" i="315"/>
  <c r="F33" i="315"/>
  <c r="F34" i="315"/>
  <c r="F35" i="315"/>
  <c r="F36" i="315"/>
  <c r="N67" i="319"/>
  <c r="N68" i="319"/>
  <c r="M69" i="315"/>
  <c r="N81" i="315"/>
  <c r="L63" i="313"/>
  <c r="M63" i="313"/>
  <c r="M80" i="313"/>
  <c r="H64" i="313"/>
  <c r="M67" i="313"/>
  <c r="M68" i="313"/>
  <c r="O66" i="313"/>
  <c r="J63" i="313"/>
  <c r="P66" i="313"/>
  <c r="J60" i="313"/>
  <c r="E60" i="313"/>
  <c r="J59" i="313"/>
  <c r="E59" i="313"/>
  <c r="J58" i="313"/>
  <c r="E58" i="313"/>
  <c r="J57" i="313"/>
  <c r="E57" i="313"/>
  <c r="J56" i="313"/>
  <c r="E56" i="313"/>
  <c r="J55" i="313"/>
  <c r="E55" i="313"/>
  <c r="J54" i="313"/>
  <c r="E54" i="313"/>
  <c r="J53" i="313"/>
  <c r="E53" i="313"/>
  <c r="J52" i="313"/>
  <c r="E52" i="313"/>
  <c r="J51" i="313"/>
  <c r="E51" i="313"/>
  <c r="J50" i="313"/>
  <c r="E50" i="313"/>
  <c r="J49" i="313"/>
  <c r="E49" i="313"/>
  <c r="J48" i="313"/>
  <c r="E48" i="313"/>
  <c r="J47" i="313"/>
  <c r="E47" i="313"/>
  <c r="J46" i="313"/>
  <c r="E46" i="313"/>
  <c r="J45" i="313"/>
  <c r="E45" i="313"/>
  <c r="J44" i="313"/>
  <c r="E44" i="313"/>
  <c r="J43" i="313"/>
  <c r="E43" i="313"/>
  <c r="J42" i="313"/>
  <c r="E42" i="313"/>
  <c r="J41" i="313"/>
  <c r="E41" i="313"/>
  <c r="J40" i="313"/>
  <c r="E40" i="313"/>
  <c r="J39" i="313"/>
  <c r="E39" i="313"/>
  <c r="J38" i="313"/>
  <c r="F38" i="313"/>
  <c r="F39" i="313"/>
  <c r="F40" i="313"/>
  <c r="F41" i="313"/>
  <c r="F42" i="313"/>
  <c r="F43" i="313"/>
  <c r="F44" i="313"/>
  <c r="F45" i="313"/>
  <c r="F46" i="313"/>
  <c r="F47" i="313"/>
  <c r="F48" i="313"/>
  <c r="F49" i="313"/>
  <c r="F50" i="313"/>
  <c r="F51" i="313"/>
  <c r="F52" i="313"/>
  <c r="F53" i="313"/>
  <c r="F54" i="313"/>
  <c r="F55" i="313"/>
  <c r="F56" i="313"/>
  <c r="F57" i="313"/>
  <c r="F58" i="313"/>
  <c r="F59" i="313"/>
  <c r="F60" i="313"/>
  <c r="E38" i="313"/>
  <c r="A38" i="313"/>
  <c r="A39" i="313"/>
  <c r="A40" i="313"/>
  <c r="A41" i="313"/>
  <c r="A42" i="313"/>
  <c r="A43" i="313"/>
  <c r="A44" i="313"/>
  <c r="A45" i="313"/>
  <c r="A46" i="313"/>
  <c r="A47" i="313"/>
  <c r="A48" i="313"/>
  <c r="A49" i="313"/>
  <c r="A50" i="313"/>
  <c r="A51" i="313"/>
  <c r="A52" i="313"/>
  <c r="A53" i="313"/>
  <c r="A54" i="313"/>
  <c r="A55" i="313"/>
  <c r="A56" i="313"/>
  <c r="A57" i="313"/>
  <c r="A58" i="313"/>
  <c r="A59" i="313"/>
  <c r="A60" i="313"/>
  <c r="J37" i="313"/>
  <c r="E37" i="313"/>
  <c r="J36" i="313"/>
  <c r="E36" i="313"/>
  <c r="J35" i="313"/>
  <c r="E35" i="313"/>
  <c r="J34" i="313"/>
  <c r="E34" i="313"/>
  <c r="J33" i="313"/>
  <c r="E33" i="313"/>
  <c r="J32" i="313"/>
  <c r="E32" i="313"/>
  <c r="J31" i="313"/>
  <c r="E31" i="313"/>
  <c r="J30" i="313"/>
  <c r="E30" i="313"/>
  <c r="J29" i="313"/>
  <c r="E29" i="313"/>
  <c r="J28" i="313"/>
  <c r="E28" i="313"/>
  <c r="J27" i="313"/>
  <c r="E27" i="313"/>
  <c r="J26" i="313"/>
  <c r="E26" i="313"/>
  <c r="J25" i="313"/>
  <c r="E25" i="313"/>
  <c r="J24" i="313"/>
  <c r="E24" i="313"/>
  <c r="J23" i="313"/>
  <c r="E23" i="313"/>
  <c r="J22" i="313"/>
  <c r="E22" i="313"/>
  <c r="J21" i="313"/>
  <c r="E21" i="313"/>
  <c r="J20" i="313"/>
  <c r="E20" i="313"/>
  <c r="J19" i="313"/>
  <c r="E19" i="313"/>
  <c r="J18" i="313"/>
  <c r="E18" i="313"/>
  <c r="J17" i="313"/>
  <c r="E17" i="313"/>
  <c r="J16" i="313"/>
  <c r="E16" i="313"/>
  <c r="J15" i="313"/>
  <c r="E15" i="313"/>
  <c r="A14" i="313"/>
  <c r="A15" i="313"/>
  <c r="A16" i="313"/>
  <c r="A17" i="313"/>
  <c r="A18" i="313"/>
  <c r="A19" i="313"/>
  <c r="A20" i="313"/>
  <c r="A21" i="313"/>
  <c r="A22" i="313"/>
  <c r="A23" i="313"/>
  <c r="A24" i="313"/>
  <c r="A25" i="313"/>
  <c r="A26" i="313"/>
  <c r="A27" i="313"/>
  <c r="A28" i="313"/>
  <c r="A29" i="313"/>
  <c r="A30" i="313"/>
  <c r="A31" i="313"/>
  <c r="A32" i="313"/>
  <c r="A33" i="313"/>
  <c r="A34" i="313"/>
  <c r="A35" i="313"/>
  <c r="A36" i="313"/>
  <c r="J14" i="313"/>
  <c r="J13" i="313"/>
  <c r="F14" i="313"/>
  <c r="F15" i="313"/>
  <c r="F16" i="313"/>
  <c r="F17" i="313"/>
  <c r="F18" i="313"/>
  <c r="F19" i="313"/>
  <c r="F20" i="313"/>
  <c r="F21" i="313"/>
  <c r="F22" i="313"/>
  <c r="F23" i="313"/>
  <c r="F24" i="313"/>
  <c r="F25" i="313"/>
  <c r="F26" i="313"/>
  <c r="F27" i="313"/>
  <c r="F28" i="313"/>
  <c r="F29" i="313"/>
  <c r="F30" i="313"/>
  <c r="F31" i="313"/>
  <c r="F32" i="313"/>
  <c r="F33" i="313"/>
  <c r="F34" i="313"/>
  <c r="F35" i="313"/>
  <c r="F36" i="313"/>
  <c r="E14" i="313"/>
  <c r="E13" i="313"/>
  <c r="N69" i="319"/>
  <c r="P69" i="319"/>
  <c r="P68" i="319"/>
  <c r="I64" i="315"/>
  <c r="M81" i="315"/>
  <c r="N80" i="313"/>
  <c r="L63" i="311"/>
  <c r="M80" i="311"/>
  <c r="M63" i="311"/>
  <c r="H64" i="311"/>
  <c r="M67" i="311"/>
  <c r="M68" i="311"/>
  <c r="O66" i="311"/>
  <c r="J63" i="311"/>
  <c r="J60" i="311"/>
  <c r="F38" i="311"/>
  <c r="F39" i="311"/>
  <c r="F40" i="311"/>
  <c r="F41" i="311"/>
  <c r="F42" i="311"/>
  <c r="F43" i="311"/>
  <c r="F44" i="311"/>
  <c r="F45" i="311"/>
  <c r="F46" i="311"/>
  <c r="F47" i="311"/>
  <c r="F48" i="311"/>
  <c r="F49" i="311"/>
  <c r="F50" i="311"/>
  <c r="F51" i="311"/>
  <c r="F52" i="311"/>
  <c r="F53" i="311"/>
  <c r="F54" i="311"/>
  <c r="F55" i="311"/>
  <c r="F56" i="311"/>
  <c r="F57" i="311"/>
  <c r="F58" i="311"/>
  <c r="F59" i="311"/>
  <c r="F60" i="311"/>
  <c r="E60" i="311"/>
  <c r="A38" i="311"/>
  <c r="A39" i="311"/>
  <c r="A40" i="311"/>
  <c r="A41" i="311"/>
  <c r="A42" i="311"/>
  <c r="A43" i="311"/>
  <c r="A44" i="311"/>
  <c r="A45" i="311"/>
  <c r="A46" i="311"/>
  <c r="A47" i="311"/>
  <c r="A48" i="311"/>
  <c r="A49" i="311"/>
  <c r="A50" i="311"/>
  <c r="A51" i="311"/>
  <c r="A52" i="311"/>
  <c r="A53" i="311"/>
  <c r="A54" i="311"/>
  <c r="A55" i="311"/>
  <c r="A56" i="311"/>
  <c r="A57" i="311"/>
  <c r="A58" i="311"/>
  <c r="A59" i="311"/>
  <c r="A60" i="311"/>
  <c r="J59" i="311"/>
  <c r="E59" i="311"/>
  <c r="J58" i="311"/>
  <c r="E58" i="311"/>
  <c r="J57" i="311"/>
  <c r="E57" i="311"/>
  <c r="J56" i="311"/>
  <c r="E56" i="311"/>
  <c r="J55" i="311"/>
  <c r="E55" i="311"/>
  <c r="J54" i="311"/>
  <c r="E54" i="311"/>
  <c r="J53" i="311"/>
  <c r="E53" i="311"/>
  <c r="J52" i="311"/>
  <c r="E52" i="311"/>
  <c r="J51" i="311"/>
  <c r="E51" i="311"/>
  <c r="J50" i="311"/>
  <c r="E50" i="311"/>
  <c r="J49" i="311"/>
  <c r="E49" i="311"/>
  <c r="J48" i="311"/>
  <c r="E48" i="311"/>
  <c r="J47" i="311"/>
  <c r="E47" i="311"/>
  <c r="J46" i="311"/>
  <c r="E46" i="311"/>
  <c r="J45" i="311"/>
  <c r="E45" i="311"/>
  <c r="J44" i="311"/>
  <c r="E44" i="311"/>
  <c r="J43" i="311"/>
  <c r="E43" i="311"/>
  <c r="J42" i="311"/>
  <c r="E42" i="311"/>
  <c r="J41" i="311"/>
  <c r="E41" i="311"/>
  <c r="J40" i="311"/>
  <c r="E40" i="311"/>
  <c r="J39" i="311"/>
  <c r="E39" i="311"/>
  <c r="J38" i="311"/>
  <c r="E38" i="311"/>
  <c r="J37" i="311"/>
  <c r="E37" i="311"/>
  <c r="J36" i="311"/>
  <c r="F14" i="311"/>
  <c r="F15" i="311"/>
  <c r="F16" i="311"/>
  <c r="F17" i="311"/>
  <c r="F18" i="311"/>
  <c r="F19" i="311"/>
  <c r="F20" i="311"/>
  <c r="F21" i="311"/>
  <c r="F22" i="311"/>
  <c r="F23" i="311"/>
  <c r="F24" i="311"/>
  <c r="F25" i="311"/>
  <c r="F26" i="311"/>
  <c r="F27" i="311"/>
  <c r="F28" i="311"/>
  <c r="F29" i="311"/>
  <c r="F30" i="311"/>
  <c r="F31" i="311"/>
  <c r="F32" i="311"/>
  <c r="F33" i="311"/>
  <c r="F34" i="311"/>
  <c r="F35" i="311"/>
  <c r="F36" i="311"/>
  <c r="E36" i="311"/>
  <c r="A14" i="311"/>
  <c r="A15" i="311"/>
  <c r="A16" i="311"/>
  <c r="A17" i="311"/>
  <c r="A18" i="311"/>
  <c r="A19" i="311"/>
  <c r="A20" i="311"/>
  <c r="A21" i="311"/>
  <c r="A22" i="311"/>
  <c r="A23" i="311"/>
  <c r="A24" i="311"/>
  <c r="A25" i="311"/>
  <c r="A26" i="311"/>
  <c r="A27" i="311"/>
  <c r="A28" i="311"/>
  <c r="A29" i="311"/>
  <c r="A30" i="311"/>
  <c r="A31" i="311"/>
  <c r="A32" i="311"/>
  <c r="A33" i="311"/>
  <c r="A34" i="311"/>
  <c r="A35" i="311"/>
  <c r="A36" i="311"/>
  <c r="J35" i="311"/>
  <c r="E35" i="311"/>
  <c r="J34" i="311"/>
  <c r="E34" i="311"/>
  <c r="J33" i="311"/>
  <c r="E33" i="311"/>
  <c r="J32" i="311"/>
  <c r="E32" i="311"/>
  <c r="J31" i="311"/>
  <c r="E31" i="311"/>
  <c r="J30" i="311"/>
  <c r="E30" i="311"/>
  <c r="J29" i="311"/>
  <c r="E29" i="311"/>
  <c r="J28" i="311"/>
  <c r="E28" i="311"/>
  <c r="J27" i="311"/>
  <c r="E27" i="311"/>
  <c r="J26" i="311"/>
  <c r="E26" i="311"/>
  <c r="J25" i="311"/>
  <c r="E25" i="311"/>
  <c r="J24" i="311"/>
  <c r="E24" i="311"/>
  <c r="J23" i="311"/>
  <c r="E23" i="311"/>
  <c r="J22" i="311"/>
  <c r="E22" i="311"/>
  <c r="J21" i="311"/>
  <c r="E21" i="311"/>
  <c r="J20" i="311"/>
  <c r="E20" i="311"/>
  <c r="J19" i="311"/>
  <c r="E19" i="311"/>
  <c r="J18" i="311"/>
  <c r="E18" i="311"/>
  <c r="J17" i="311"/>
  <c r="E17" i="311"/>
  <c r="J16" i="311"/>
  <c r="E16" i="311"/>
  <c r="J13" i="311"/>
  <c r="J14" i="311"/>
  <c r="J15" i="311"/>
  <c r="E13" i="311"/>
  <c r="E14" i="311"/>
  <c r="E15" i="311"/>
  <c r="L63" i="309"/>
  <c r="M80" i="309"/>
  <c r="M63" i="309"/>
  <c r="N80" i="309"/>
  <c r="H64" i="309"/>
  <c r="O66" i="309"/>
  <c r="J63" i="309"/>
  <c r="P66" i="309"/>
  <c r="J60" i="309"/>
  <c r="F38" i="309"/>
  <c r="F39" i="309"/>
  <c r="F40" i="309"/>
  <c r="F41" i="309"/>
  <c r="F42" i="309"/>
  <c r="F43" i="309"/>
  <c r="F44" i="309"/>
  <c r="F45" i="309"/>
  <c r="F46" i="309"/>
  <c r="F47" i="309"/>
  <c r="F48" i="309"/>
  <c r="F49" i="309"/>
  <c r="F50" i="309"/>
  <c r="F51" i="309"/>
  <c r="F52" i="309"/>
  <c r="F53" i="309"/>
  <c r="F54" i="309"/>
  <c r="F55" i="309"/>
  <c r="F56" i="309"/>
  <c r="F57" i="309"/>
  <c r="F58" i="309"/>
  <c r="F59" i="309"/>
  <c r="F60" i="309"/>
  <c r="E60" i="309"/>
  <c r="A38" i="309"/>
  <c r="A39" i="309"/>
  <c r="A40" i="309"/>
  <c r="A41" i="309"/>
  <c r="A42" i="309"/>
  <c r="A43" i="309"/>
  <c r="A44" i="309"/>
  <c r="A45" i="309"/>
  <c r="A46" i="309"/>
  <c r="A47" i="309"/>
  <c r="A48" i="309"/>
  <c r="A49" i="309"/>
  <c r="A50" i="309"/>
  <c r="A51" i="309"/>
  <c r="A52" i="309"/>
  <c r="A53" i="309"/>
  <c r="A54" i="309"/>
  <c r="A55" i="309"/>
  <c r="A56" i="309"/>
  <c r="A57" i="309"/>
  <c r="A58" i="309"/>
  <c r="A59" i="309"/>
  <c r="A60" i="309"/>
  <c r="J59" i="309"/>
  <c r="E59" i="309"/>
  <c r="J58" i="309"/>
  <c r="E58" i="309"/>
  <c r="J57" i="309"/>
  <c r="E57" i="309"/>
  <c r="J56" i="309"/>
  <c r="E56" i="309"/>
  <c r="J55" i="309"/>
  <c r="E55" i="309"/>
  <c r="J54" i="309"/>
  <c r="E54" i="309"/>
  <c r="J53" i="309"/>
  <c r="E53" i="309"/>
  <c r="J52" i="309"/>
  <c r="E52" i="309"/>
  <c r="J51" i="309"/>
  <c r="E51" i="309"/>
  <c r="J50" i="309"/>
  <c r="E50" i="309"/>
  <c r="J49" i="309"/>
  <c r="E49" i="309"/>
  <c r="J48" i="309"/>
  <c r="E48" i="309"/>
  <c r="J47" i="309"/>
  <c r="E47" i="309"/>
  <c r="J46" i="309"/>
  <c r="E46" i="309"/>
  <c r="J45" i="309"/>
  <c r="E45" i="309"/>
  <c r="J44" i="309"/>
  <c r="E44" i="309"/>
  <c r="J43" i="309"/>
  <c r="E43" i="309"/>
  <c r="J42" i="309"/>
  <c r="E42" i="309"/>
  <c r="J41" i="309"/>
  <c r="E41" i="309"/>
  <c r="J40" i="309"/>
  <c r="E40" i="309"/>
  <c r="J39" i="309"/>
  <c r="E39" i="309"/>
  <c r="J38" i="309"/>
  <c r="E38" i="309"/>
  <c r="J37" i="309"/>
  <c r="E37" i="309"/>
  <c r="J36" i="309"/>
  <c r="F14" i="309"/>
  <c r="F15" i="309"/>
  <c r="F16" i="309"/>
  <c r="F17" i="309"/>
  <c r="F18" i="309"/>
  <c r="F19" i="309"/>
  <c r="F20" i="309"/>
  <c r="F21" i="309"/>
  <c r="F22" i="309"/>
  <c r="F23" i="309"/>
  <c r="F24" i="309"/>
  <c r="F25" i="309"/>
  <c r="F26" i="309"/>
  <c r="F27" i="309"/>
  <c r="F28" i="309"/>
  <c r="F29" i="309"/>
  <c r="F30" i="309"/>
  <c r="F31" i="309"/>
  <c r="F32" i="309"/>
  <c r="F33" i="309"/>
  <c r="F34" i="309"/>
  <c r="F35" i="309"/>
  <c r="F36" i="309"/>
  <c r="E36" i="309"/>
  <c r="A14" i="309"/>
  <c r="A15" i="309"/>
  <c r="A16" i="309"/>
  <c r="A17" i="309"/>
  <c r="A18" i="309"/>
  <c r="A19" i="309"/>
  <c r="A20" i="309"/>
  <c r="A21" i="309"/>
  <c r="A22" i="309"/>
  <c r="A23" i="309"/>
  <c r="A24" i="309"/>
  <c r="A25" i="309"/>
  <c r="A26" i="309"/>
  <c r="A27" i="309"/>
  <c r="A28" i="309"/>
  <c r="A29" i="309"/>
  <c r="A30" i="309"/>
  <c r="A31" i="309"/>
  <c r="A32" i="309"/>
  <c r="A33" i="309"/>
  <c r="A34" i="309"/>
  <c r="A35" i="309"/>
  <c r="A36" i="309"/>
  <c r="J35" i="309"/>
  <c r="E35" i="309"/>
  <c r="J34" i="309"/>
  <c r="E34" i="309"/>
  <c r="J33" i="309"/>
  <c r="E33" i="309"/>
  <c r="J32" i="309"/>
  <c r="E32" i="309"/>
  <c r="J31" i="309"/>
  <c r="E31" i="309"/>
  <c r="J30" i="309"/>
  <c r="E30" i="309"/>
  <c r="J29" i="309"/>
  <c r="E29" i="309"/>
  <c r="J28" i="309"/>
  <c r="E28" i="309"/>
  <c r="J27" i="309"/>
  <c r="E27" i="309"/>
  <c r="J26" i="309"/>
  <c r="E26" i="309"/>
  <c r="J25" i="309"/>
  <c r="E25" i="309"/>
  <c r="J24" i="309"/>
  <c r="E24" i="309"/>
  <c r="J23" i="309"/>
  <c r="E23" i="309"/>
  <c r="J22" i="309"/>
  <c r="E22" i="309"/>
  <c r="J21" i="309"/>
  <c r="E21" i="309"/>
  <c r="J20" i="309"/>
  <c r="E20" i="309"/>
  <c r="J19" i="309"/>
  <c r="E19" i="309"/>
  <c r="J18" i="309"/>
  <c r="E18" i="309"/>
  <c r="J17" i="309"/>
  <c r="E17" i="309"/>
  <c r="J16" i="309"/>
  <c r="E16" i="309"/>
  <c r="J13" i="309"/>
  <c r="J14" i="309"/>
  <c r="J15" i="309"/>
  <c r="E13" i="309"/>
  <c r="E14" i="309"/>
  <c r="E15" i="309"/>
  <c r="M80" i="308"/>
  <c r="M63" i="308"/>
  <c r="N80" i="308"/>
  <c r="O66" i="308"/>
  <c r="H64" i="308"/>
  <c r="M67" i="308"/>
  <c r="M68" i="308"/>
  <c r="J63" i="308"/>
  <c r="J60" i="308"/>
  <c r="E60" i="308"/>
  <c r="J59" i="308"/>
  <c r="E59" i="308"/>
  <c r="J58" i="308"/>
  <c r="E58" i="308"/>
  <c r="J57" i="308"/>
  <c r="E57" i="308"/>
  <c r="J56" i="308"/>
  <c r="E56" i="308"/>
  <c r="J55" i="308"/>
  <c r="E55" i="308"/>
  <c r="J54" i="308"/>
  <c r="E54" i="308"/>
  <c r="J53" i="308"/>
  <c r="E53" i="308"/>
  <c r="J52" i="308"/>
  <c r="E52" i="308"/>
  <c r="J51" i="308"/>
  <c r="E51" i="308"/>
  <c r="J50" i="308"/>
  <c r="E50" i="308"/>
  <c r="J49" i="308"/>
  <c r="E49" i="308"/>
  <c r="J48" i="308"/>
  <c r="E48" i="308"/>
  <c r="J47" i="308"/>
  <c r="E47" i="308"/>
  <c r="J46" i="308"/>
  <c r="E46" i="308"/>
  <c r="J45" i="308"/>
  <c r="E45" i="308"/>
  <c r="J44" i="308"/>
  <c r="E44" i="308"/>
  <c r="J43" i="308"/>
  <c r="E43" i="308"/>
  <c r="J42" i="308"/>
  <c r="E42" i="308"/>
  <c r="J41" i="308"/>
  <c r="E41" i="308"/>
  <c r="J40" i="308"/>
  <c r="E40" i="308"/>
  <c r="J39" i="308"/>
  <c r="E39" i="308"/>
  <c r="J38" i="308"/>
  <c r="F38" i="308"/>
  <c r="F39" i="308"/>
  <c r="F40" i="308"/>
  <c r="F41" i="308"/>
  <c r="F42" i="308"/>
  <c r="F43" i="308"/>
  <c r="F44" i="308"/>
  <c r="F45" i="308"/>
  <c r="F46" i="308"/>
  <c r="F47" i="308"/>
  <c r="F48" i="308"/>
  <c r="F49" i="308"/>
  <c r="F50" i="308"/>
  <c r="F51" i="308"/>
  <c r="F52" i="308"/>
  <c r="F53" i="308"/>
  <c r="F54" i="308"/>
  <c r="F55" i="308"/>
  <c r="F56" i="308"/>
  <c r="F57" i="308"/>
  <c r="F58" i="308"/>
  <c r="F59" i="308"/>
  <c r="F60" i="308"/>
  <c r="E38" i="308"/>
  <c r="A38" i="308"/>
  <c r="A39" i="308"/>
  <c r="A40" i="308"/>
  <c r="A41" i="308"/>
  <c r="A42" i="308"/>
  <c r="A43" i="308"/>
  <c r="A44" i="308"/>
  <c r="A45" i="308"/>
  <c r="A46" i="308"/>
  <c r="A47" i="308"/>
  <c r="A48" i="308"/>
  <c r="A49" i="308"/>
  <c r="A50" i="308"/>
  <c r="A51" i="308"/>
  <c r="A52" i="308"/>
  <c r="A53" i="308"/>
  <c r="A54" i="308"/>
  <c r="A55" i="308"/>
  <c r="A56" i="308"/>
  <c r="A57" i="308"/>
  <c r="A58" i="308"/>
  <c r="A59" i="308"/>
  <c r="A60" i="308"/>
  <c r="J37" i="308"/>
  <c r="E37" i="308"/>
  <c r="J36" i="308"/>
  <c r="E36" i="308"/>
  <c r="J35" i="308"/>
  <c r="E35" i="308"/>
  <c r="J34" i="308"/>
  <c r="E34" i="308"/>
  <c r="J33" i="308"/>
  <c r="E33" i="308"/>
  <c r="J32" i="308"/>
  <c r="E32" i="308"/>
  <c r="J31" i="308"/>
  <c r="E31" i="308"/>
  <c r="J30" i="308"/>
  <c r="E30" i="308"/>
  <c r="J29" i="308"/>
  <c r="E29" i="308"/>
  <c r="J28" i="308"/>
  <c r="E28" i="308"/>
  <c r="J27" i="308"/>
  <c r="E27" i="308"/>
  <c r="J26" i="308"/>
  <c r="E26" i="308"/>
  <c r="J25" i="308"/>
  <c r="E25" i="308"/>
  <c r="J24" i="308"/>
  <c r="E24" i="308"/>
  <c r="J23" i="308"/>
  <c r="E23" i="308"/>
  <c r="J22" i="308"/>
  <c r="E22" i="308"/>
  <c r="J21" i="308"/>
  <c r="E21" i="308"/>
  <c r="J20" i="308"/>
  <c r="E20" i="308"/>
  <c r="J19" i="308"/>
  <c r="E19" i="308"/>
  <c r="J18" i="308"/>
  <c r="E18" i="308"/>
  <c r="J17" i="308"/>
  <c r="E17" i="308"/>
  <c r="J16" i="308"/>
  <c r="E16" i="308"/>
  <c r="A14" i="308"/>
  <c r="A15" i="308"/>
  <c r="A16" i="308"/>
  <c r="A17" i="308"/>
  <c r="A18" i="308"/>
  <c r="A19" i="308"/>
  <c r="A20" i="308"/>
  <c r="A21" i="308"/>
  <c r="A22" i="308"/>
  <c r="A23" i="308"/>
  <c r="A24" i="308"/>
  <c r="A25" i="308"/>
  <c r="A26" i="308"/>
  <c r="A27" i="308"/>
  <c r="A28" i="308"/>
  <c r="A29" i="308"/>
  <c r="A30" i="308"/>
  <c r="A31" i="308"/>
  <c r="A32" i="308"/>
  <c r="A33" i="308"/>
  <c r="A34" i="308"/>
  <c r="A35" i="308"/>
  <c r="A36" i="308"/>
  <c r="J15" i="308"/>
  <c r="E15" i="308"/>
  <c r="E13" i="308"/>
  <c r="E14" i="308"/>
  <c r="J14" i="308"/>
  <c r="F14" i="308"/>
  <c r="F15" i="308"/>
  <c r="F16" i="308"/>
  <c r="F17" i="308"/>
  <c r="F18" i="308"/>
  <c r="F19" i="308"/>
  <c r="F20" i="308"/>
  <c r="F21" i="308"/>
  <c r="F22" i="308"/>
  <c r="F23" i="308"/>
  <c r="F24" i="308"/>
  <c r="F25" i="308"/>
  <c r="F26" i="308"/>
  <c r="F27" i="308"/>
  <c r="F28" i="308"/>
  <c r="F29" i="308"/>
  <c r="F30" i="308"/>
  <c r="F31" i="308"/>
  <c r="F32" i="308"/>
  <c r="F33" i="308"/>
  <c r="F34" i="308"/>
  <c r="F35" i="308"/>
  <c r="F36" i="308"/>
  <c r="J13" i="308"/>
  <c r="P66" i="308"/>
  <c r="M69" i="308"/>
  <c r="N81" i="308"/>
  <c r="L81" i="308"/>
  <c r="I64" i="308"/>
  <c r="M80" i="307"/>
  <c r="H64" i="307"/>
  <c r="M67" i="307"/>
  <c r="M68" i="307"/>
  <c r="O66" i="307"/>
  <c r="J63" i="307"/>
  <c r="P66" i="307"/>
  <c r="M63" i="307"/>
  <c r="N80" i="307"/>
  <c r="J60" i="307"/>
  <c r="E60" i="307"/>
  <c r="J59" i="307"/>
  <c r="E59" i="307"/>
  <c r="J58" i="307"/>
  <c r="E58" i="307"/>
  <c r="J57" i="307"/>
  <c r="E57" i="307"/>
  <c r="J56" i="307"/>
  <c r="E56" i="307"/>
  <c r="J55" i="307"/>
  <c r="E55" i="307"/>
  <c r="J54" i="307"/>
  <c r="E54" i="307"/>
  <c r="J53" i="307"/>
  <c r="E53" i="307"/>
  <c r="J52" i="307"/>
  <c r="E52" i="307"/>
  <c r="J51" i="307"/>
  <c r="E51" i="307"/>
  <c r="J50" i="307"/>
  <c r="E50" i="307"/>
  <c r="J49" i="307"/>
  <c r="E49" i="307"/>
  <c r="J48" i="307"/>
  <c r="E48" i="307"/>
  <c r="J47" i="307"/>
  <c r="E47" i="307"/>
  <c r="J46" i="307"/>
  <c r="E46" i="307"/>
  <c r="J45" i="307"/>
  <c r="E45" i="307"/>
  <c r="J44" i="307"/>
  <c r="E44" i="307"/>
  <c r="J43" i="307"/>
  <c r="E43" i="307"/>
  <c r="J42" i="307"/>
  <c r="E42" i="307"/>
  <c r="J41" i="307"/>
  <c r="E41" i="307"/>
  <c r="J40" i="307"/>
  <c r="E40" i="307"/>
  <c r="J39" i="307"/>
  <c r="E39" i="307"/>
  <c r="J38" i="307"/>
  <c r="F38" i="307"/>
  <c r="F39" i="307"/>
  <c r="F40" i="307"/>
  <c r="F41" i="307"/>
  <c r="F42" i="307"/>
  <c r="F43" i="307"/>
  <c r="F44" i="307"/>
  <c r="F45" i="307"/>
  <c r="F46" i="307"/>
  <c r="F47" i="307"/>
  <c r="F48" i="307"/>
  <c r="F49" i="307"/>
  <c r="F50" i="307"/>
  <c r="F51" i="307"/>
  <c r="F52" i="307"/>
  <c r="F53" i="307"/>
  <c r="F54" i="307"/>
  <c r="F55" i="307"/>
  <c r="F56" i="307"/>
  <c r="F57" i="307"/>
  <c r="F58" i="307"/>
  <c r="F59" i="307"/>
  <c r="F60" i="307"/>
  <c r="E38" i="307"/>
  <c r="A38" i="307"/>
  <c r="A39" i="307"/>
  <c r="A40" i="307"/>
  <c r="A41" i="307"/>
  <c r="A42" i="307"/>
  <c r="A43" i="307"/>
  <c r="A44" i="307"/>
  <c r="A45" i="307"/>
  <c r="A46" i="307"/>
  <c r="A47" i="307"/>
  <c r="A48" i="307"/>
  <c r="A49" i="307"/>
  <c r="A50" i="307"/>
  <c r="A51" i="307"/>
  <c r="A52" i="307"/>
  <c r="A53" i="307"/>
  <c r="A54" i="307"/>
  <c r="A55" i="307"/>
  <c r="A56" i="307"/>
  <c r="A57" i="307"/>
  <c r="A58" i="307"/>
  <c r="A59" i="307"/>
  <c r="A60" i="307"/>
  <c r="J37" i="307"/>
  <c r="E37" i="307"/>
  <c r="J36" i="307"/>
  <c r="E36" i="307"/>
  <c r="J35" i="307"/>
  <c r="E35" i="307"/>
  <c r="J34" i="307"/>
  <c r="E34" i="307"/>
  <c r="J33" i="307"/>
  <c r="E33" i="307"/>
  <c r="J32" i="307"/>
  <c r="E32" i="307"/>
  <c r="J31" i="307"/>
  <c r="E31" i="307"/>
  <c r="J30" i="307"/>
  <c r="E30" i="307"/>
  <c r="J29" i="307"/>
  <c r="E29" i="307"/>
  <c r="J28" i="307"/>
  <c r="E28" i="307"/>
  <c r="J27" i="307"/>
  <c r="E27" i="307"/>
  <c r="J26" i="307"/>
  <c r="E26" i="307"/>
  <c r="J25" i="307"/>
  <c r="E25" i="307"/>
  <c r="J24" i="307"/>
  <c r="E24" i="307"/>
  <c r="J23" i="307"/>
  <c r="E23" i="307"/>
  <c r="J22" i="307"/>
  <c r="E22" i="307"/>
  <c r="J21" i="307"/>
  <c r="E21" i="307"/>
  <c r="J20" i="307"/>
  <c r="E20" i="307"/>
  <c r="J19" i="307"/>
  <c r="E19" i="307"/>
  <c r="J18" i="307"/>
  <c r="E18" i="307"/>
  <c r="J17" i="307"/>
  <c r="E17" i="307"/>
  <c r="J16" i="307"/>
  <c r="E16" i="307"/>
  <c r="J15" i="307"/>
  <c r="E15" i="307"/>
  <c r="A14" i="307"/>
  <c r="A15" i="307"/>
  <c r="A16" i="307"/>
  <c r="A17" i="307"/>
  <c r="A18" i="307"/>
  <c r="A19" i="307"/>
  <c r="A20" i="307"/>
  <c r="A21" i="307"/>
  <c r="A22" i="307"/>
  <c r="A23" i="307"/>
  <c r="A24" i="307"/>
  <c r="A25" i="307"/>
  <c r="A26" i="307"/>
  <c r="A27" i="307"/>
  <c r="A28" i="307"/>
  <c r="A29" i="307"/>
  <c r="A30" i="307"/>
  <c r="A31" i="307"/>
  <c r="A32" i="307"/>
  <c r="A33" i="307"/>
  <c r="A34" i="307"/>
  <c r="A35" i="307"/>
  <c r="A36" i="307"/>
  <c r="J14" i="307"/>
  <c r="F14" i="307"/>
  <c r="F15" i="307"/>
  <c r="F16" i="307"/>
  <c r="F17" i="307"/>
  <c r="F18" i="307"/>
  <c r="F19" i="307"/>
  <c r="F20" i="307"/>
  <c r="F21" i="307"/>
  <c r="F22" i="307"/>
  <c r="F23" i="307"/>
  <c r="F24" i="307"/>
  <c r="F25" i="307"/>
  <c r="F26" i="307"/>
  <c r="F27" i="307"/>
  <c r="F28" i="307"/>
  <c r="F29" i="307"/>
  <c r="F30" i="307"/>
  <c r="F31" i="307"/>
  <c r="F32" i="307"/>
  <c r="F33" i="307"/>
  <c r="F34" i="307"/>
  <c r="F35" i="307"/>
  <c r="F36" i="307"/>
  <c r="E14" i="307"/>
  <c r="J13" i="307"/>
  <c r="E13" i="307"/>
  <c r="M81" i="308"/>
  <c r="N81" i="307"/>
  <c r="L81" i="307"/>
  <c r="I64" i="307"/>
  <c r="N67" i="308"/>
  <c r="N68" i="308"/>
  <c r="N69" i="308"/>
  <c r="P69" i="308"/>
  <c r="J64" i="308"/>
  <c r="M81" i="307"/>
  <c r="N67" i="315"/>
  <c r="N68" i="315"/>
  <c r="J64" i="315"/>
  <c r="L81" i="313"/>
  <c r="M81" i="313"/>
  <c r="N81" i="313"/>
  <c r="I64" i="327"/>
  <c r="M81" i="327"/>
  <c r="N69" i="315"/>
  <c r="P69" i="315"/>
  <c r="P68" i="315"/>
  <c r="N67" i="307"/>
  <c r="N68" i="307"/>
  <c r="N69" i="307"/>
  <c r="J64" i="307"/>
  <c r="P68" i="307"/>
  <c r="M69" i="307"/>
  <c r="P69" i="307"/>
  <c r="N81" i="309"/>
  <c r="L81" i="309"/>
  <c r="I64" i="313"/>
  <c r="M69" i="311"/>
  <c r="P68" i="308"/>
  <c r="M69" i="313"/>
  <c r="P66" i="311"/>
  <c r="M67" i="309"/>
  <c r="M68" i="309"/>
  <c r="N80" i="311"/>
  <c r="N81" i="317"/>
  <c r="L81" i="317"/>
  <c r="N81" i="323"/>
  <c r="L81" i="323"/>
  <c r="L81" i="325"/>
  <c r="N81" i="325"/>
  <c r="M69" i="321"/>
  <c r="N80" i="321"/>
  <c r="M67" i="323"/>
  <c r="M68" i="323"/>
  <c r="N67" i="327"/>
  <c r="N68" i="327"/>
  <c r="J64" i="327"/>
  <c r="M81" i="323"/>
  <c r="I64" i="323"/>
  <c r="I64" i="325"/>
  <c r="M81" i="325"/>
  <c r="L81" i="311"/>
  <c r="N81" i="311"/>
  <c r="M69" i="323"/>
  <c r="L81" i="321"/>
  <c r="N81" i="321"/>
  <c r="M81" i="317"/>
  <c r="I64" i="317"/>
  <c r="N67" i="313"/>
  <c r="N68" i="313"/>
  <c r="J64" i="313"/>
  <c r="M69" i="309"/>
  <c r="I64" i="309"/>
  <c r="M81" i="309"/>
  <c r="N69" i="327"/>
  <c r="P69" i="327"/>
  <c r="P68" i="327"/>
  <c r="N69" i="313"/>
  <c r="P69" i="313"/>
  <c r="P68" i="313"/>
  <c r="N67" i="323"/>
  <c r="N68" i="323"/>
  <c r="J64" i="323"/>
  <c r="N67" i="309"/>
  <c r="N68" i="309"/>
  <c r="J64" i="309"/>
  <c r="J64" i="317"/>
  <c r="N67" i="317"/>
  <c r="N68" i="317"/>
  <c r="I64" i="321"/>
  <c r="M81" i="321"/>
  <c r="I64" i="311"/>
  <c r="M81" i="311"/>
  <c r="J64" i="325"/>
  <c r="N67" i="325"/>
  <c r="N68" i="325"/>
  <c r="N69" i="309"/>
  <c r="P69" i="309"/>
  <c r="P68" i="309"/>
  <c r="N67" i="321"/>
  <c r="N68" i="321"/>
  <c r="J64" i="321"/>
  <c r="N69" i="323"/>
  <c r="P69" i="323"/>
  <c r="P68" i="323"/>
  <c r="J64" i="311"/>
  <c r="N67" i="311"/>
  <c r="N68" i="311"/>
  <c r="N69" i="325"/>
  <c r="P69" i="325"/>
  <c r="P68" i="325"/>
  <c r="N69" i="317"/>
  <c r="P69" i="317"/>
  <c r="P68" i="317"/>
  <c r="N69" i="311"/>
  <c r="P69" i="311"/>
  <c r="P68" i="311"/>
  <c r="N69" i="321"/>
  <c r="P69" i="321"/>
  <c r="P68" i="321"/>
  <c r="N69" i="339"/>
  <c r="P69" i="339"/>
  <c r="P68" i="339"/>
  <c r="N68" i="337"/>
  <c r="J64" i="337"/>
  <c r="I64" i="334"/>
  <c r="M81" i="334"/>
  <c r="N69" i="337"/>
  <c r="P69" i="337"/>
  <c r="P68" i="337"/>
  <c r="N67" i="334"/>
  <c r="N68" i="334"/>
  <c r="J64" i="334"/>
  <c r="N69" i="334"/>
  <c r="P69" i="334"/>
  <c r="P68" i="334"/>
  <c r="P69" i="350"/>
  <c r="M70" i="350"/>
  <c r="P70" i="350"/>
  <c r="J64" i="348"/>
  <c r="M67" i="348"/>
  <c r="M69" i="348"/>
  <c r="M82" i="346"/>
  <c r="I64" i="346"/>
  <c r="P69" i="348"/>
  <c r="M70" i="348"/>
  <c r="P70" i="348"/>
  <c r="N67" i="346"/>
  <c r="N69" i="346"/>
  <c r="J64" i="346"/>
  <c r="N70" i="346"/>
  <c r="P70" i="346"/>
  <c r="P69" i="346"/>
  <c r="N70" i="364"/>
  <c r="P70" i="364"/>
  <c r="P69" i="364"/>
  <c r="N67" i="362"/>
  <c r="N69" i="362"/>
  <c r="J64" i="362"/>
  <c r="M82" i="360"/>
  <c r="I64" i="360"/>
  <c r="N70" i="362"/>
  <c r="P70" i="362"/>
  <c r="P69" i="362"/>
  <c r="N67" i="360"/>
  <c r="N69" i="360"/>
  <c r="J64" i="360"/>
  <c r="N70" i="360"/>
  <c r="P70" i="360"/>
  <c r="P69" i="360"/>
</calcChain>
</file>

<file path=xl/sharedStrings.xml><?xml version="1.0" encoding="utf-8"?>
<sst xmlns="http://schemas.openxmlformats.org/spreadsheetml/2006/main" count="5316" uniqueCount="301">
  <si>
    <t xml:space="preserve">                TELANGANA STATE POWER GENERATION CORPORATION Ltd.                           </t>
  </si>
  <si>
    <t>Reserve shutdown</t>
  </si>
  <si>
    <t>KOTHAGUDEM THERMAL POWER STATION - STAGE V, PALONCHA</t>
  </si>
  <si>
    <t>Load reduction/Unit Interruption</t>
  </si>
  <si>
    <t>DECLARATION OF AVAILABILITY BY GENERATORS</t>
  </si>
  <si>
    <t>To</t>
  </si>
  <si>
    <t>Chief Engineer (SLDC), TSTransco, Hyderabad.</t>
  </si>
  <si>
    <t>Name of Power Station along with contact details including e-mail ID</t>
  </si>
  <si>
    <t>Chief Engineer,Operation &amp; Maintenance,KTPS V &amp;VI stages,Ph: 9490610705, Off: Ph: 08744-255275, off: FAX: 08744-255272, E-Mail: ce.ktps5@tsgenco.co.in,ktps5.deep@tsgenco.co.in</t>
  </si>
  <si>
    <t>Installed capacity</t>
  </si>
  <si>
    <t>2 X 250  MW</t>
  </si>
  <si>
    <t>Message No.</t>
  </si>
  <si>
    <t>KTPS-V/R0</t>
  </si>
  <si>
    <t>Date &amp; Time of Declaration</t>
  </si>
  <si>
    <t>Details of Previous Declaration</t>
  </si>
  <si>
    <t>Block No.</t>
  </si>
  <si>
    <t>Time</t>
  </si>
  <si>
    <t>U9</t>
  </si>
  <si>
    <t>U10</t>
  </si>
  <si>
    <t xml:space="preserve">Declared Availability Ex-Bus (MW) </t>
  </si>
  <si>
    <t>00:00-00:15</t>
  </si>
  <si>
    <t>12:00-12:15</t>
  </si>
  <si>
    <t>00:15-00:30</t>
  </si>
  <si>
    <t>12:15-12:30</t>
  </si>
  <si>
    <t>00:30-00:45</t>
  </si>
  <si>
    <t>12:30-12:45</t>
  </si>
  <si>
    <t>00:45-01:00</t>
  </si>
  <si>
    <t>12:45-13:00</t>
  </si>
  <si>
    <t>01:00-01:15</t>
  </si>
  <si>
    <t>13:00-13:15</t>
  </si>
  <si>
    <t>01:15-01:30</t>
  </si>
  <si>
    <t>13:15-13:30</t>
  </si>
  <si>
    <t>01:30-01:45</t>
  </si>
  <si>
    <t>13:30-13:45</t>
  </si>
  <si>
    <t>01:45-02:00</t>
  </si>
  <si>
    <t>13:45-14:00</t>
  </si>
  <si>
    <t>02:00-02:15</t>
  </si>
  <si>
    <t>14:00-14:15</t>
  </si>
  <si>
    <t>02:15-02:30</t>
  </si>
  <si>
    <t>14:15-14:30</t>
  </si>
  <si>
    <t>02:30-02:45</t>
  </si>
  <si>
    <t>14:30-14:45</t>
  </si>
  <si>
    <t>02:45-03:00</t>
  </si>
  <si>
    <t>14:45-15:00</t>
  </si>
  <si>
    <t>03:00-03:15</t>
  </si>
  <si>
    <t>15:00-15:15</t>
  </si>
  <si>
    <t>03:15-03:30</t>
  </si>
  <si>
    <t>15:15-15:30</t>
  </si>
  <si>
    <t>03:30-03:45</t>
  </si>
  <si>
    <t>15:30-15:45</t>
  </si>
  <si>
    <t>03:45-04:00</t>
  </si>
  <si>
    <t>15:45-16:00</t>
  </si>
  <si>
    <t>04:00-04:15</t>
  </si>
  <si>
    <t>16:00-16:15</t>
  </si>
  <si>
    <t>04:15-04:30</t>
  </si>
  <si>
    <t>16:15-16:30</t>
  </si>
  <si>
    <t>04:30-04:45</t>
  </si>
  <si>
    <t>16:30-16:45</t>
  </si>
  <si>
    <t>04:45-05:00</t>
  </si>
  <si>
    <t>16:45-17:00</t>
  </si>
  <si>
    <t>05:00-05:15</t>
  </si>
  <si>
    <t>17:00-17:15</t>
  </si>
  <si>
    <t>05:15-05:30</t>
  </si>
  <si>
    <t>17:15-17:30</t>
  </si>
  <si>
    <t>05:30-05:45</t>
  </si>
  <si>
    <t>17:30-17:45</t>
  </si>
  <si>
    <t>05:45-06:00</t>
  </si>
  <si>
    <t>17:45-18:00</t>
  </si>
  <si>
    <t>06:00-06:15</t>
  </si>
  <si>
    <t>18:00-18:15</t>
  </si>
  <si>
    <t>06:15-06:30</t>
  </si>
  <si>
    <t>18:15-18:30</t>
  </si>
  <si>
    <t>06:30-06:45</t>
  </si>
  <si>
    <t>18:30-18:45</t>
  </si>
  <si>
    <t>06:45-07:00</t>
  </si>
  <si>
    <t>18:45-19:00</t>
  </si>
  <si>
    <t>07:00-07:15</t>
  </si>
  <si>
    <t>19:00-19:15</t>
  </si>
  <si>
    <t>07:15-07:30</t>
  </si>
  <si>
    <t>19:15-19:30</t>
  </si>
  <si>
    <t>07:30-07:45</t>
  </si>
  <si>
    <t>19:30-19:45</t>
  </si>
  <si>
    <t>07:45-08:00</t>
  </si>
  <si>
    <t>19:45-20:00</t>
  </si>
  <si>
    <t>08:00-08:15</t>
  </si>
  <si>
    <t>20:00-20:15</t>
  </si>
  <si>
    <t>08:15-08:30</t>
  </si>
  <si>
    <t>20:15-20:30</t>
  </si>
  <si>
    <t>08:30-08:45</t>
  </si>
  <si>
    <t>20:30-20:45</t>
  </si>
  <si>
    <t>08:45-09:00</t>
  </si>
  <si>
    <t>20:45-21:00</t>
  </si>
  <si>
    <t>09:00-09:15</t>
  </si>
  <si>
    <t>21:00-21:15</t>
  </si>
  <si>
    <t>09:15-09:30</t>
  </si>
  <si>
    <t>21:15-21:30</t>
  </si>
  <si>
    <t>09:30-09:45</t>
  </si>
  <si>
    <t>21:30-21:45</t>
  </si>
  <si>
    <t>09:45-10:00</t>
  </si>
  <si>
    <t>21:45-22:00</t>
  </si>
  <si>
    <t>10:00-10:15</t>
  </si>
  <si>
    <t>22:00-22:15</t>
  </si>
  <si>
    <t>10:15-10:30</t>
  </si>
  <si>
    <t>22:15-22:30</t>
  </si>
  <si>
    <t>10:30-10:45</t>
  </si>
  <si>
    <t>22:30-22:45</t>
  </si>
  <si>
    <t>10:45-11:00</t>
  </si>
  <si>
    <t>22:45-23:00</t>
  </si>
  <si>
    <t>11:00-11:15</t>
  </si>
  <si>
    <t>23:00-23:15</t>
  </si>
  <si>
    <t>11:15-11:30</t>
  </si>
  <si>
    <t>23:15-23:30</t>
  </si>
  <si>
    <t>11:30-11:45</t>
  </si>
  <si>
    <t>23:30-23:45</t>
  </si>
  <si>
    <t>11:45-12:00</t>
  </si>
  <si>
    <t>23:45-24:00</t>
  </si>
  <si>
    <t>Lower Limit to which station  can be backed- Down (Ex-Bus)</t>
  </si>
  <si>
    <t xml:space="preserve"> 162 MW / Unit Ex-Bus (without resorting to oil support)</t>
  </si>
  <si>
    <t>U#09</t>
  </si>
  <si>
    <t>U#10</t>
  </si>
  <si>
    <t>KTPS V</t>
  </si>
  <si>
    <t>Mail to : ce.sldc@tstransco.in</t>
  </si>
  <si>
    <t>APC</t>
  </si>
  <si>
    <t>%APC</t>
  </si>
  <si>
    <t xml:space="preserve"> </t>
  </si>
  <si>
    <t>Authorised signatory</t>
  </si>
  <si>
    <t>IX</t>
  </si>
  <si>
    <t>X</t>
  </si>
  <si>
    <t>V Stage</t>
  </si>
  <si>
    <t>Deviation</t>
  </si>
  <si>
    <t>U#09 of KTPS V Stage is released for carrying out capital overhaul works from 04.06.2020 for a period of about 45 days.</t>
  </si>
  <si>
    <t xml:space="preserve">                                             Availability declaration  for the date: 01.08.2020</t>
  </si>
  <si>
    <t>31.07.2020 and 09:40:00  (Time in 24 Hrs Format)</t>
  </si>
  <si>
    <t>Generation (in MU) on 30.07.2020</t>
  </si>
  <si>
    <t>Load backed -Down (in MU) on 30.07.2020</t>
  </si>
  <si>
    <t xml:space="preserve">Load back down on 30.07.2020: 11:10 hrs to 11:55 hrs (205 MW to 180 MW) </t>
  </si>
  <si>
    <t xml:space="preserve">                                             Availability declaration  for the date: 02.08.2020</t>
  </si>
  <si>
    <t>01.08.2020 and 09:40:00  (Time in 24 Hrs Format)</t>
  </si>
  <si>
    <t>Generation (in MU) on 31.07.2020</t>
  </si>
  <si>
    <t>Load backed -Down (in MU) on 31.07.2020</t>
  </si>
  <si>
    <t xml:space="preserve">Load back down on 31.07.2020: 17:15 hrs to 18:35 hrs (205 MW to 163 MW) </t>
  </si>
  <si>
    <t xml:space="preserve">                                             Availability declaration  for the date: 03.08.2020</t>
  </si>
  <si>
    <t>02.08.2020 and 09:20:00  (Time in 24 Hrs Format)</t>
  </si>
  <si>
    <t>Generation (in MU) on 01.08.2020</t>
  </si>
  <si>
    <t>Load backed -Down (in MU) on 01.08.2020</t>
  </si>
  <si>
    <t>Load back down on 01.08.2020: 09:55 hrs to 11:25 hrs (208 MW to 163 MW) &amp; 14:25 hrs to 24:00 hrs (207 MW to 163 MW)</t>
  </si>
  <si>
    <t xml:space="preserve">                                             Availability declaration  for the date: 04.08.2020</t>
  </si>
  <si>
    <t>03.08.2020 and 08:30:00  (Time in 24 Hrs Format)</t>
  </si>
  <si>
    <t>Generation (in MU) on 02.08.2020</t>
  </si>
  <si>
    <t>Load backed -Down (in MU) on 02.08.2020</t>
  </si>
  <si>
    <t>Load back down on 02.08.2020: 00:00 hrs to 18:40 hrs (207 MW to 163 MW) &amp; 23:05 hrs to 24:00 hrs (207 MW to 163 MW)</t>
  </si>
  <si>
    <t xml:space="preserve">                                             Availability declaration  for the date: 05.08.2020</t>
  </si>
  <si>
    <t>04.08.2020 and 09:45:00  (Time in 24 Hrs Format)</t>
  </si>
  <si>
    <t>Generation (in MU) on 03.08.2020</t>
  </si>
  <si>
    <t>Load backed -Down (in MU) on 03.08.2020</t>
  </si>
  <si>
    <t>Load back down on 03.08.2020: 00:00 hrs to 07:00 hrs (207 MW to 163 MW) &amp; 09:55 hrs to 24:00 hrs (209 MW to 162 MW)</t>
  </si>
  <si>
    <t xml:space="preserve">                                             Availability declaration  for the date: 06.08.2020</t>
  </si>
  <si>
    <t>Generation (in MU) on 04.08.2020</t>
  </si>
  <si>
    <t>Load backed -Down (in MU) on 04.08.2020</t>
  </si>
  <si>
    <t>Load back down on 04.08.2020: 00:00 hrs to 19:50 hrs (209 MW to 162 MW)</t>
  </si>
  <si>
    <t>05.08.2020 and 09:35:00  (Time in 24 Hrs Format)</t>
  </si>
  <si>
    <t xml:space="preserve">                                             Availability declaration  for the date: 07.08.2020</t>
  </si>
  <si>
    <t>06.08.2020 and 09:35:00  (Time in 24 Hrs Format)</t>
  </si>
  <si>
    <t>Generation (in MU) on 05.08.2020</t>
  </si>
  <si>
    <t>Load backed -Down (in MU) on 05.08.2020</t>
  </si>
  <si>
    <t>Load back down on 05.08.2020: 01:20 hrs to 06:55 hrs (205 MW to 162 MW), 11:35 hrs to 14:35 hrs (207 MW to 163 MW), 15:25 hrs to 17:50 hrs (200 MW to 163 MW) &amp; 23:35 hrs to 24:00 hrs (189 MW to 162 MW)</t>
  </si>
  <si>
    <t xml:space="preserve">                                             Availability declaration  for the date: 08.08.2020</t>
  </si>
  <si>
    <t>07.08.2020 and 09:15:00  (Time in 24 Hrs Format)</t>
  </si>
  <si>
    <t>Generation (in MU) on 06.08.2020</t>
  </si>
  <si>
    <t>Load backed -Down (in MU) on 06.08.2020</t>
  </si>
  <si>
    <t>Load back down on 06.08.2020: 00:00 hrs to 17:50 hrs (189 MW to 162 MW)</t>
  </si>
  <si>
    <t xml:space="preserve">                                             Availability declaration  for the date: 09.08.2020</t>
  </si>
  <si>
    <t>08.08.2020 and 09:15:00  (Time in 24 Hrs Format)</t>
  </si>
  <si>
    <t>Generation (in MU) on 07.08.2020</t>
  </si>
  <si>
    <t>Load backed -Down (in MU) on 07.08.2020</t>
  </si>
  <si>
    <t>Load back down on 07.08.2020: 02:25 hrs to 05:45 hrs (195 MW to 176 MW) &amp; 07:45 hrs to 09:30 hrs (192 MW to 163 MW)</t>
  </si>
  <si>
    <t xml:space="preserve">                                             Availability declaration  for the date: 10.08.2020</t>
  </si>
  <si>
    <t>09.08.2020 and 11:55:00  (Time in 24 Hrs Format)</t>
  </si>
  <si>
    <t>Generation (in MU) on 08.08.2020</t>
  </si>
  <si>
    <t>Load backed -Down (in MU) on 08.08.2020</t>
  </si>
  <si>
    <t>Load back down on 08.08.2020: 06:40 hrs to 07:45 hrs (179 MW to 163 MW) &amp; 10:30 hrs to 11:25 hrs (194 MW to 163 MW)</t>
  </si>
  <si>
    <t xml:space="preserve">                                             Availability declaration  for the date: 11.08.2020</t>
  </si>
  <si>
    <t>Generation (in MU) on 09.08.2020</t>
  </si>
  <si>
    <t>Load backed -Down (in MU) on 09.08.2020</t>
  </si>
  <si>
    <t>Load back down on 09.08.2020: 13:30 hrs to 14:50 hrs (200 MW to 163 MW), 17:15 hrs to 17:50 hrs (203 MW to 163 MW) &amp; 23:35 hrs to 24:00 hrs (211 MW to 163 MW)</t>
  </si>
  <si>
    <t>10.08.2020 and 10:55:00  (Time in 24 Hrs Format)</t>
  </si>
  <si>
    <t>After successful accomplishment of capital overhaul works, U#09 of KTPS V Stage boiler flashed at 12:49 hrs on 09.08.2020.  Unit start-up is under progress and unit is expected to be on Bars within 01 hour from the time of declaration.</t>
  </si>
  <si>
    <t xml:space="preserve">                                             Availability declaration  for the date: 12.08.2020</t>
  </si>
  <si>
    <t>11.08.2020 and 15:25:00  (Time in 24 Hrs Format)</t>
  </si>
  <si>
    <t>Generation (in MU) on 10.08.2020</t>
  </si>
  <si>
    <t>Load backed -Down (in MU) on 10.08.2020</t>
  </si>
  <si>
    <t>Load back down on 10.08.2020: 00:00 hrs to 24:00 hrs (211 MW to 163 MW)</t>
  </si>
  <si>
    <t>U#09 boiler flashed at 06:45 hrs on 11.08.2020 and preparations for Unit synchronization are under progress. The unit is expected to be on Bars by 16:00 hrs on 11.08.2020.</t>
  </si>
  <si>
    <t xml:space="preserve">                                             Availability declaration  for the date: 13.08.2020</t>
  </si>
  <si>
    <t>Generation (in MU) on 11.08.2020</t>
  </si>
  <si>
    <t>Load backed -Down (in MU) on 11.08.2020</t>
  </si>
  <si>
    <t>Load back down on 11.08.2020: 00:00 hrs to 09:25 hrs (211 MW to 163 MW), 10:25 hrs to 18:15 hrs (210 MW to 162 MW) &amp; 22:45 hrs to 24:00 hrs (218 MW to 163 MW)</t>
  </si>
  <si>
    <t>U#09 boiler flashed at 06:45 hrs on 11.08.2020 and unit synchronised to Grid at 16:55 hrs on 11.08.2020. However, U#09 again got tripped on Reheater protection at 21:34 hrs on 11.08.2020. Rectification works are under progress.The unit is expected to be on Bars by 24:00 hrs on 12.08.2020.</t>
  </si>
  <si>
    <t>12.08.2020 and 14:25:00  (Time in 24 Hrs Format)</t>
  </si>
  <si>
    <t xml:space="preserve">                                             Availability declaration  for the date: 14.08.2020</t>
  </si>
  <si>
    <t>13.08.2020 and 13:25:00  (Time in 24 Hrs Format)</t>
  </si>
  <si>
    <t>Generation (in MU) on 12.08.2020</t>
  </si>
  <si>
    <t>Load backed -Down (in MU) on 12.08.2020</t>
  </si>
  <si>
    <t>Load back down on 12.08.2020: 00:00 hrs to 07:30 hrs (218 MW to 163 MW), 11:30 hrs to 18:20 hrs (173 MW to 162 MW) &amp; 20:15 hrs to 24:00 hrs (201 MW to 163 MW)</t>
  </si>
  <si>
    <t xml:space="preserve">U#09 boiler flashed at 22:44 hrs on 12.08.2020 and unit synchronised to Grid at 03:53 hrs on 13.08.2020. </t>
  </si>
  <si>
    <t xml:space="preserve">                                             Availability declaration  for the date: 15.08.2020</t>
  </si>
  <si>
    <t>Generation (in MU) on 13.08.2020</t>
  </si>
  <si>
    <t>Load backed -Down (in MU) on 13.08.2020</t>
  </si>
  <si>
    <t>Load back down on 13.08.2020: 00:00 hrs to 24:00 hrs (201 MW to 163 MW)</t>
  </si>
  <si>
    <t>14.08.2020 and 09:45:00  (Time in 24 Hrs Format)</t>
  </si>
  <si>
    <t xml:space="preserve">                                             Availability declaration  for the date: 16.08.2020</t>
  </si>
  <si>
    <t>Generation (in MU) on 14.08.2020</t>
  </si>
  <si>
    <t>Load backed -Down (in MU) on 14.08.2020</t>
  </si>
  <si>
    <t>Load back down on 14.08.2020: 00:00 hrs to 18:00 hrs (201 MW to 163 MW) &amp; 21:10 hrs to 24:00 hrs (198 MW to 163 MW)</t>
  </si>
  <si>
    <t xml:space="preserve">U#10 hand tripped at 12:38 hrs on 15.08.2020 and kept under reserve shutdown as per the instructions of SLDC, Telangana. </t>
  </si>
  <si>
    <t>15.08.2020 and 13:50:00  (Time in 24 Hrs Format)</t>
  </si>
  <si>
    <t xml:space="preserve">                                             Availability declaration  for the date: 17.08.2020</t>
  </si>
  <si>
    <t>16.08.2020 and 12:20:00  (Time in 24 Hrs Format)</t>
  </si>
  <si>
    <t>Generation (in MU) on 15.08.2020</t>
  </si>
  <si>
    <t>Load backed -Down (in MU) on 15.08.2020</t>
  </si>
  <si>
    <t>RSD</t>
  </si>
  <si>
    <t>U#09 boiler flahsed at 07:50 hrs on 15.08.2020 and unit synchronised to Grid at 19:10 hrs on 15.08.2020.</t>
  </si>
  <si>
    <t>Load back down on 15.08.2020: 00:00 hrs to 12:38 hrs (198 MW to 163 MW)</t>
  </si>
  <si>
    <t xml:space="preserve">                                             Availability declaration  for the date: 18.08.2020</t>
  </si>
  <si>
    <t>17.08.2020 and 10:10:00  (Time in 24 Hrs Format)</t>
  </si>
  <si>
    <t>Generation (in MU) on 16.08.2020</t>
  </si>
  <si>
    <t>Load backed -Down (in MU) on 16.08.2020</t>
  </si>
  <si>
    <t>Load back down on 16.08.2020: ----</t>
  </si>
  <si>
    <t xml:space="preserve">                                             Availability declaration  for the date: 19.08.2020</t>
  </si>
  <si>
    <t>18.08.2020 and 10:10:00  (Time in 24 Hrs Format)</t>
  </si>
  <si>
    <t>Generation (in MU) on 17.08.2020</t>
  </si>
  <si>
    <t>Load backed -Down (in MU) on 17.08.2020</t>
  </si>
  <si>
    <t>Load back down on 17.08.2020:22:05 hrs to 24:00 hrs (180 MW to 163 MW)</t>
  </si>
  <si>
    <t xml:space="preserve">                                             Availability declaration  for the date: 20.08.2020</t>
  </si>
  <si>
    <t>Generation (in MU) on 18.08.2020</t>
  </si>
  <si>
    <t>Load backed -Down (in MU) on 18.08.2020</t>
  </si>
  <si>
    <t>Load back down on 18.08.2020: 00:00 hrs to 18:00 hrs (180 MW to 163 MW) &amp; 22:50 hrs to 24:00 hrs (183 MW to 163 MW)</t>
  </si>
  <si>
    <t>19.08.2020 and 10:45:00  (Time in 24 Hrs Format)</t>
  </si>
  <si>
    <t xml:space="preserve">                                             Availability declaration  for the date: 21.08.2020</t>
  </si>
  <si>
    <t>Generation (in MU) on 19.08.2020</t>
  </si>
  <si>
    <t>Load backed -Down (in MU) on 19.08.2020</t>
  </si>
  <si>
    <t>Load back down on 19.08.2020: 00:00 hrs to 07:30 hrs (183 MW to 163 MW) &amp; 22:05 hrs to 24:00 hrs (167 MW to 162 MW)</t>
  </si>
  <si>
    <t>20.08.2020 and 10:10:00  (Time in 24 Hrs Format)</t>
  </si>
  <si>
    <t xml:space="preserve">                                             Availability declaration  for the date: 22.08.2020</t>
  </si>
  <si>
    <t>Load back down on 20.08.2020: 00:00  hrs to 18:05 hrs (167 MW to 162 MW)</t>
  </si>
  <si>
    <t>Generation (in MU) on 20.08.2020</t>
  </si>
  <si>
    <t>U#10 hand tripped at 12:38 hrs on 15.08.2020 and kept under reserve shutdown,unit Synchronised with grid @07:57 Hrs on 21.08.2020 as per the instructions of SLDC, Telangana</t>
  </si>
  <si>
    <t>21.08.2020 and 15:15:00  (Time in 24 Hrs Format)</t>
  </si>
  <si>
    <t xml:space="preserve">U#09 tripped at 20:31 hrs. due to heavy Grid disturbance on 20.08.2020 and kept under reserve shutdown as per the instructions of SLDC, Telangana. </t>
  </si>
  <si>
    <t xml:space="preserve">                                             Availability declaration  for the date: 23.08.2020</t>
  </si>
  <si>
    <t>Generation (in MU) on 21.08.2020</t>
  </si>
  <si>
    <t>Load backed -Down (in MU) on 21.08.2020</t>
  </si>
  <si>
    <t>Load back down on 21.08.2020: 13:45  hrs to 17:30 hrs (194 MW to 163 MW) &amp; 23:10 hrs to 24:00 hrs (176 MW to 162 MW)</t>
  </si>
  <si>
    <t>22.08.2020 and 12:15:00  (Time in 24 Hrs Format)</t>
  </si>
  <si>
    <t xml:space="preserve">                                             Availability declaration  for the date: 24.08.2020</t>
  </si>
  <si>
    <t>Generation (in MU) on 22.08.2020</t>
  </si>
  <si>
    <t>Load backed -Down (in MU) on 22.08.2020</t>
  </si>
  <si>
    <t>23.08.2020 and 11:25:00  (Time in 24 Hrs Format)</t>
  </si>
  <si>
    <t>Load back down on 22.08.2020: 00:00 hrs to 07:35 hrs (176 MW to 162 MW), 09:50 hrs to 14:00 hrs (193 MW to 165 MW)</t>
  </si>
  <si>
    <t xml:space="preserve">                                             Availability declaration  for the date: 25.08.2020</t>
  </si>
  <si>
    <t>Generation (in MU) on 23.08.2020</t>
  </si>
  <si>
    <t>Load backed -Down (in MU) on 23.08.2020</t>
  </si>
  <si>
    <t>Load back down on 23.08.2020: 07:35 hrs to 17:30 hrs (207 MW to 163 MW), 19:50 hrs to 24:00 hrs (195 MW to 162 MW)</t>
  </si>
  <si>
    <t>24.08.2020 and 10:15:00  (Time in 24 Hrs Format)</t>
  </si>
  <si>
    <t xml:space="preserve">                                             Availability declaration  for the date: 26.08.2020</t>
  </si>
  <si>
    <t>Generation (in MU) on 24.08.2020</t>
  </si>
  <si>
    <t>Load backed -Down (in MU) on 24.08.2020</t>
  </si>
  <si>
    <t>Load back down on 24.08.2020: 00:00 hrs to 15:55 hrs (195 MW to 162 MW) &amp; 17:25 hrs to 18:45 hrs (208 MW to 163 MW)</t>
  </si>
  <si>
    <t>25.08.2020 and 09:25:00  (Time in 24 Hrs Format)</t>
  </si>
  <si>
    <t xml:space="preserve">                                             Availability declaration  for the date: 27.08.2020</t>
  </si>
  <si>
    <t>Generation (in MU) on 25.08.2020</t>
  </si>
  <si>
    <t>Load backed -Down (in MU) on 25.08.2020</t>
  </si>
  <si>
    <t xml:space="preserve">Load back down on 25.08.2020: 08:05 hrs to 14:25 hrs (195 MW to 163 MW) </t>
  </si>
  <si>
    <t>U#09 tripped at 20:31 hrs. due to heavy Grid disturbance on 20.08.2020 and kept under reserve shutdown as per the instructions of SLDC, Telangana. vide Fax Message No.67, dated 25.08.2020 &amp; time: 12:45 hrs. it is requested to lightup U#09 boiler to meet the demand. However, consequent to certain pending issues related to U#09 R&amp;M works, Engineers from M/s.BHEL are supposed to visit the site for rectification.Hence it is requested to continue U#09 under shutdown (forced shutdown from 25.08.2020 @12:45 hrs. onwards ) till completion of works.</t>
  </si>
  <si>
    <t>26.08.2020 and 10:15:00  (Time in 24 Hrs Format)</t>
  </si>
  <si>
    <t xml:space="preserve">                                             Availability declaration  for the date: 28.08.2020</t>
  </si>
  <si>
    <t>Generation (in MU) on 26.08.2020</t>
  </si>
  <si>
    <t>Load backed -Down (in MU) on 26.08.2020</t>
  </si>
  <si>
    <t xml:space="preserve">Load back down on 26.08.2020: 17:35 hrs to 18:25 hrs (213 MW to 162 MW) </t>
  </si>
  <si>
    <t xml:space="preserve">U#09 boiler was intially flashed at 10:47 hrs. on 26.08.2020 and Boiler tripped at 18:20 hrs. on "Reheater Protection". After necessary inspection, U#09 boiler again flashed at 19:23 hrs. on 26.08.2020 and synchronised to Grid at 21:32 hrs. </t>
  </si>
  <si>
    <t>27.08.2020 and 10:45:00  (Time in 24 Hrs Format)</t>
  </si>
  <si>
    <t xml:space="preserve">                                             Availability declaration  for the date: 29.08.2020</t>
  </si>
  <si>
    <t>28.08.2020 and 10:45:00  (Time in 24 Hrs Format)</t>
  </si>
  <si>
    <t>Generation (in MU) on 27.08.2020</t>
  </si>
  <si>
    <t>Load backed -Down (in MU) on 27.08.2020</t>
  </si>
  <si>
    <t>Load back down on 27.08.2020: U#10: 00:40 hrs to 24:00 hrs (216 MW to 163 MW) &amp; U#09:10:25 hrs to 24:00 hrs (216 MW to 162 MW)</t>
  </si>
  <si>
    <t xml:space="preserve">                                             Availability declaration  for the date: 30.08.2020</t>
  </si>
  <si>
    <t>29.08.2020 and 10:25:00  (Time in 24 Hrs Format)</t>
  </si>
  <si>
    <t>Generation (in MU) on 28.08.2020</t>
  </si>
  <si>
    <t>Load backed -Down (in MU) on 28.08.2020</t>
  </si>
  <si>
    <t xml:space="preserve">Load back down on 28.08.2020: U#10: 00:00 hrs to 24:00 hrs (216 MW to 163 MW) &amp; U#09:00:00 hrs to 24:00 hrs (216 MW to 162 MW) </t>
  </si>
  <si>
    <t xml:space="preserve">                                             Availability declaration  for the date: 31.08.2020</t>
  </si>
  <si>
    <t>Generation (in MU) on 29.08.2020</t>
  </si>
  <si>
    <t>Load backed -Down (in MU) on 29.08.2020</t>
  </si>
  <si>
    <t>Load back down on 29.08.2020: U#10: 00:00 hrs to 06:45 hrs (216 MW to 163 MW) &amp; U#09:00:00 hrs to 00:45 hrs (216 MW to 162 MW) , 07:20 hrs to 14:20 (393 MW to 324 MW)</t>
  </si>
  <si>
    <t>U#09 of KTPS V stage hand tripped at 14:42 hrs. on 29.08.2020 for attending rectification works pertaining to Main turbine in the purview of M/s.BHEL. The unit is expected to be on bars with in 36 hours from the actual time of tripping.</t>
  </si>
  <si>
    <t>210+183</t>
  </si>
  <si>
    <t>30.08.2020 and 11:45:00  (Time in 24 Hrs Format)</t>
  </si>
  <si>
    <t>Average</t>
  </si>
  <si>
    <t>Day Average</t>
  </si>
  <si>
    <t>Month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</si>
</sst>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0.000"/>
    <numFmt numFmtId="166" formatCode="0.0000"/>
  </numFmts>
  <fonts count="1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i/>
      <sz val="18"/>
      <color rgb="FF000000"/>
      <name val="Book Antiqua"/>
      <family val="1"/>
    </font>
    <font>
      <i/>
      <sz val="11"/>
      <name val="Book Antiqua"/>
      <family val="1"/>
    </font>
    <font>
      <i/>
      <sz val="11"/>
      <color rgb="FF000000"/>
      <name val="Book Antiqua"/>
      <family val="1"/>
    </font>
    <font>
      <i/>
      <sz val="14"/>
      <color rgb="FF000000"/>
      <name val="Book Antiqua"/>
      <family val="1"/>
    </font>
    <font>
      <b/>
      <i/>
      <sz val="14"/>
      <color rgb="FFFF0000"/>
      <name val="Book Antiqua"/>
      <family val="1"/>
    </font>
    <font>
      <b/>
      <i/>
      <sz val="11"/>
      <color rgb="FF000000"/>
      <name val="Book Antiqua"/>
      <family val="1"/>
    </font>
    <font>
      <b/>
      <i/>
      <sz val="11"/>
      <color rgb="FFFF0000"/>
      <name val="Book Antiqua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i/>
      <sz val="10.5"/>
      <color rgb="FF000000"/>
      <name val="Book Antiqua"/>
      <family val="1"/>
    </font>
    <font>
      <i/>
      <sz val="10.5"/>
      <name val="Book Antiqua"/>
      <family val="1"/>
    </font>
    <font>
      <b/>
      <i/>
      <sz val="12"/>
      <name val="Book Antiqua"/>
      <family val="1"/>
    </font>
    <font>
      <b/>
      <i/>
      <sz val="10.5"/>
      <color rgb="FFFF0000"/>
      <name val="Book Antiqua"/>
      <family val="1"/>
    </font>
    <font>
      <i/>
      <sz val="11"/>
      <color rgb="FFFF0000"/>
      <name val="Book Antiqua"/>
      <family val="1"/>
    </font>
    <font>
      <i/>
      <sz val="11"/>
      <color theme="1"/>
      <name val="Book Antiqua"/>
      <family val="1"/>
    </font>
    <font>
      <b/>
      <sz val="11"/>
      <color rgb="FF000000"/>
      <name val="Calibri"/>
      <family val="2"/>
    </font>
    <font>
      <b/>
      <sz val="1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63">
    <xf numFmtId="0" fontId="0" fillId="0" borderId="0" xfId="0"/>
    <xf numFmtId="0" fontId="1" fillId="2" borderId="0" xfId="1" applyFont="1" applyFill="1"/>
    <xf numFmtId="0" fontId="1" fillId="0" borderId="0" xfId="1" applyFont="1"/>
    <xf numFmtId="0" fontId="1" fillId="3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1" fillId="4" borderId="0" xfId="1" applyFont="1" applyFill="1" applyAlignment="1">
      <alignment vertical="center"/>
    </xf>
    <xf numFmtId="0" fontId="1" fillId="6" borderId="0" xfId="1" applyFont="1" applyFill="1" applyBorder="1"/>
    <xf numFmtId="0" fontId="4" fillId="0" borderId="0" xfId="1" applyFont="1"/>
    <xf numFmtId="0" fontId="4" fillId="0" borderId="6" xfId="1" applyFont="1" applyBorder="1" applyAlignment="1">
      <alignment horizontal="center"/>
    </xf>
    <xf numFmtId="20" fontId="4" fillId="0" borderId="1" xfId="1" applyNumberFormat="1" applyFont="1" applyBorder="1" applyAlignment="1">
      <alignment horizontal="center"/>
    </xf>
    <xf numFmtId="0" fontId="3" fillId="7" borderId="6" xfId="1" applyFont="1" applyFill="1" applyBorder="1" applyAlignment="1">
      <alignment horizontal="center"/>
    </xf>
    <xf numFmtId="0" fontId="4" fillId="0" borderId="3" xfId="1" applyFont="1" applyBorder="1" applyAlignment="1">
      <alignment horizontal="center"/>
    </xf>
    <xf numFmtId="20" fontId="4" fillId="0" borderId="6" xfId="1" applyNumberFormat="1" applyFont="1" applyBorder="1" applyAlignment="1">
      <alignment horizontal="center"/>
    </xf>
    <xf numFmtId="164" fontId="9" fillId="0" borderId="0" xfId="1" applyNumberFormat="1" applyFont="1"/>
    <xf numFmtId="0" fontId="9" fillId="0" borderId="0" xfId="1" applyFont="1" applyAlignment="1">
      <alignment horizontal="center"/>
    </xf>
    <xf numFmtId="0" fontId="9" fillId="0" borderId="0" xfId="1" applyFont="1"/>
    <xf numFmtId="0" fontId="4" fillId="0" borderId="0" xfId="1" applyFont="1" applyAlignment="1">
      <alignment horizontal="center"/>
    </xf>
    <xf numFmtId="0" fontId="4" fillId="0" borderId="4" xfId="1" applyFont="1" applyBorder="1" applyAlignment="1">
      <alignment horizontal="center"/>
    </xf>
    <xf numFmtId="20" fontId="4" fillId="0" borderId="4" xfId="1" applyNumberFormat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7" fillId="0" borderId="13" xfId="1" applyFont="1" applyBorder="1" applyAlignment="1">
      <alignment horizontal="center" vertical="center"/>
    </xf>
    <xf numFmtId="165" fontId="7" fillId="0" borderId="16" xfId="1" applyNumberFormat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65" fontId="4" fillId="0" borderId="0" xfId="1" applyNumberFormat="1" applyFont="1" applyAlignment="1">
      <alignment vertical="center"/>
    </xf>
    <xf numFmtId="0" fontId="4" fillId="0" borderId="14" xfId="1" applyFont="1" applyBorder="1"/>
    <xf numFmtId="0" fontId="4" fillId="0" borderId="15" xfId="1" applyFont="1" applyBorder="1"/>
    <xf numFmtId="165" fontId="15" fillId="0" borderId="0" xfId="1" applyNumberFormat="1" applyFont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0" fontId="4" fillId="0" borderId="17" xfId="1" applyFont="1" applyBorder="1"/>
    <xf numFmtId="0" fontId="4" fillId="0" borderId="18" xfId="1" applyFont="1" applyBorder="1"/>
    <xf numFmtId="166" fontId="4" fillId="0" borderId="0" xfId="1" applyNumberFormat="1" applyFont="1" applyAlignment="1">
      <alignment horizontal="center" vertical="center"/>
    </xf>
    <xf numFmtId="20" fontId="1" fillId="0" borderId="0" xfId="1" applyNumberFormat="1" applyFont="1"/>
    <xf numFmtId="165" fontId="1" fillId="0" borderId="0" xfId="1" applyNumberFormat="1" applyFont="1" applyAlignment="1">
      <alignment horizontal="center"/>
    </xf>
    <xf numFmtId="165" fontId="4" fillId="9" borderId="0" xfId="1" applyNumberFormat="1" applyFont="1" applyFill="1" applyAlignment="1">
      <alignment horizontal="center" vertical="center"/>
    </xf>
    <xf numFmtId="166" fontId="7" fillId="0" borderId="6" xfId="1" applyNumberFormat="1" applyFont="1" applyBorder="1" applyAlignment="1">
      <alignment horizontal="center" vertical="center"/>
    </xf>
    <xf numFmtId="0" fontId="15" fillId="5" borderId="6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6" fillId="2" borderId="6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3" fillId="4" borderId="6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3" fillId="2" borderId="6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4" fillId="0" borderId="0" xfId="1" applyFont="1" applyBorder="1"/>
    <xf numFmtId="0" fontId="4" fillId="0" borderId="0" xfId="1" applyFont="1" applyBorder="1" applyAlignment="1">
      <alignment horizontal="center"/>
    </xf>
    <xf numFmtId="0" fontId="3" fillId="0" borderId="0" xfId="1" applyFont="1" applyBorder="1"/>
    <xf numFmtId="0" fontId="16" fillId="2" borderId="6" xfId="1" applyFont="1" applyFill="1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quotePrefix="1" applyFont="1"/>
    <xf numFmtId="0" fontId="1" fillId="0" borderId="0" xfId="1" applyFont="1" applyAlignment="1"/>
    <xf numFmtId="0" fontId="2" fillId="0" borderId="1" xfId="1" applyFont="1" applyBorder="1" applyAlignment="1">
      <alignment horizontal="center"/>
    </xf>
    <xf numFmtId="0" fontId="3" fillId="0" borderId="2" xfId="1" applyFont="1" applyBorder="1"/>
    <xf numFmtId="0" fontId="3" fillId="0" borderId="3" xfId="1" applyFont="1" applyBorder="1"/>
    <xf numFmtId="0" fontId="5" fillId="0" borderId="1" xfId="1" applyFont="1" applyBorder="1" applyAlignment="1">
      <alignment horizontal="center"/>
    </xf>
    <xf numFmtId="0" fontId="6" fillId="5" borderId="1" xfId="1" applyFont="1" applyFill="1" applyBorder="1" applyAlignment="1">
      <alignment horizontal="center" vertical="top"/>
    </xf>
    <xf numFmtId="0" fontId="3" fillId="4" borderId="2" xfId="1" applyFont="1" applyFill="1" applyBorder="1" applyAlignment="1">
      <alignment horizontal="center" vertical="top"/>
    </xf>
    <xf numFmtId="0" fontId="3" fillId="4" borderId="3" xfId="1" applyFont="1" applyFill="1" applyBorder="1" applyAlignment="1">
      <alignment horizontal="center" vertical="top"/>
    </xf>
    <xf numFmtId="0" fontId="4" fillId="0" borderId="1" xfId="1" applyFont="1" applyBorder="1" applyAlignment="1">
      <alignment horizontal="left" wrapText="1"/>
    </xf>
    <xf numFmtId="0" fontId="7" fillId="0" borderId="1" xfId="1" applyFont="1" applyBorder="1" applyAlignment="1">
      <alignment horizontal="left"/>
    </xf>
    <xf numFmtId="0" fontId="4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/>
    </xf>
    <xf numFmtId="0" fontId="4" fillId="6" borderId="1" xfId="1" applyFont="1" applyFill="1" applyBorder="1" applyAlignment="1">
      <alignment horizontal="left" vertical="top" wrapText="1"/>
    </xf>
    <xf numFmtId="0" fontId="8" fillId="6" borderId="1" xfId="1" applyFont="1" applyFill="1" applyBorder="1" applyAlignment="1">
      <alignment horizontal="left" vertical="top"/>
    </xf>
    <xf numFmtId="0" fontId="8" fillId="6" borderId="2" xfId="1" applyFont="1" applyFill="1" applyBorder="1" applyAlignment="1">
      <alignment horizontal="left" vertical="top"/>
    </xf>
    <xf numFmtId="0" fontId="8" fillId="6" borderId="3" xfId="1" applyFont="1" applyFill="1" applyBorder="1" applyAlignment="1">
      <alignment horizontal="left" vertical="top"/>
    </xf>
    <xf numFmtId="0" fontId="4" fillId="0" borderId="4" xfId="1" applyFont="1" applyBorder="1" applyAlignment="1">
      <alignment horizontal="center" vertical="top" wrapText="1"/>
    </xf>
    <xf numFmtId="0" fontId="3" fillId="0" borderId="5" xfId="1" applyFont="1" applyBorder="1"/>
    <xf numFmtId="0" fontId="4" fillId="0" borderId="4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left" vertical="center" wrapText="1"/>
    </xf>
    <xf numFmtId="0" fontId="12" fillId="0" borderId="8" xfId="1" applyFont="1" applyBorder="1"/>
    <xf numFmtId="0" fontId="12" fillId="0" borderId="9" xfId="1" applyFont="1" applyBorder="1"/>
    <xf numFmtId="0" fontId="4" fillId="0" borderId="7" xfId="1" applyFont="1" applyBorder="1" applyAlignment="1">
      <alignment horizontal="left" vertical="center"/>
    </xf>
    <xf numFmtId="0" fontId="3" fillId="0" borderId="8" xfId="1" applyFont="1" applyBorder="1"/>
    <xf numFmtId="0" fontId="3" fillId="0" borderId="9" xfId="1" applyFont="1" applyBorder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3" fillId="8" borderId="10" xfId="1" applyFont="1" applyFill="1" applyBorder="1" applyAlignment="1">
      <alignment horizontal="justify" vertical="justify" wrapText="1"/>
    </xf>
    <xf numFmtId="0" fontId="13" fillId="0" borderId="11" xfId="1" applyFont="1" applyBorder="1" applyAlignment="1">
      <alignment horizontal="justify" vertical="justify"/>
    </xf>
    <xf numFmtId="0" fontId="13" fillId="0" borderId="12" xfId="1" applyFont="1" applyBorder="1" applyAlignment="1">
      <alignment horizontal="justify" vertical="justify"/>
    </xf>
    <xf numFmtId="0" fontId="14" fillId="0" borderId="14" xfId="1" applyFont="1" applyBorder="1" applyAlignment="1">
      <alignment horizontal="justify" vertical="center" wrapText="1"/>
    </xf>
    <xf numFmtId="0" fontId="12" fillId="0" borderId="0" xfId="1" applyFont="1" applyBorder="1" applyAlignment="1">
      <alignment horizontal="justify" vertical="center"/>
    </xf>
    <xf numFmtId="0" fontId="12" fillId="0" borderId="17" xfId="1" applyFont="1" applyBorder="1" applyAlignment="1">
      <alignment horizontal="justify" vertical="center"/>
    </xf>
    <xf numFmtId="0" fontId="12" fillId="0" borderId="18" xfId="1" applyFont="1" applyBorder="1" applyAlignment="1">
      <alignment horizontal="justify" vertical="center"/>
    </xf>
    <xf numFmtId="0" fontId="7" fillId="0" borderId="14" xfId="1" applyFont="1" applyBorder="1" applyAlignment="1">
      <alignment horizontal="right" vertical="center"/>
    </xf>
    <xf numFmtId="0" fontId="3" fillId="0" borderId="0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13" fillId="8" borderId="1" xfId="1" applyFont="1" applyFill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4" fillId="0" borderId="18" xfId="1" applyFont="1" applyBorder="1" applyAlignment="1">
      <alignment horizontal="center"/>
    </xf>
    <xf numFmtId="0" fontId="3" fillId="0" borderId="18" xfId="1" applyFont="1" applyBorder="1"/>
    <xf numFmtId="0" fontId="3" fillId="0" borderId="19" xfId="1" applyFont="1" applyBorder="1"/>
    <xf numFmtId="0" fontId="6" fillId="5" borderId="1" xfId="1" applyFont="1" applyFill="1" applyBorder="1" applyAlignment="1">
      <alignment horizontal="center"/>
    </xf>
    <xf numFmtId="0" fontId="3" fillId="4" borderId="2" xfId="1" applyFont="1" applyFill="1" applyBorder="1" applyAlignment="1">
      <alignment horizontal="center"/>
    </xf>
    <xf numFmtId="0" fontId="3" fillId="4" borderId="3" xfId="1" applyFont="1" applyFill="1" applyBorder="1" applyAlignment="1">
      <alignment horizontal="center"/>
    </xf>
    <xf numFmtId="0" fontId="1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7" fillId="0" borderId="0" xfId="1" applyFont="1" applyAlignment="1"/>
    <xf numFmtId="2" fontId="17" fillId="0" borderId="0" xfId="1" applyNumberFormat="1" applyFont="1" applyAlignment="1"/>
    <xf numFmtId="2" fontId="18" fillId="10" borderId="0" xfId="1" applyNumberFormat="1" applyFont="1" applyFill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abSelected="1" topLeftCell="A13" workbookViewId="0">
      <selection activeCell="M31" sqref="M31"/>
    </sheetView>
  </sheetViews>
  <sheetFormatPr defaultColWidth="14.42578125" defaultRowHeight="15" x14ac:dyDescent="0.25"/>
  <cols>
    <col min="1" max="1" width="10.5703125" style="39" customWidth="1"/>
    <col min="2" max="2" width="18.5703125" style="39" customWidth="1"/>
    <col min="3" max="4" width="12.7109375" style="39" customWidth="1"/>
    <col min="5" max="5" width="14.7109375" style="39" customWidth="1"/>
    <col min="6" max="6" width="12.42578125" style="39" customWidth="1"/>
    <col min="7" max="7" width="15.140625" style="39" customWidth="1"/>
    <col min="8" max="9" width="12.7109375" style="39" customWidth="1"/>
    <col min="10" max="10" width="15" style="39" customWidth="1"/>
    <col min="11" max="11" width="9.140625" style="39" customWidth="1"/>
    <col min="12" max="12" width="13" style="39" customWidth="1"/>
    <col min="13" max="13" width="12.7109375" style="39" customWidth="1"/>
    <col min="14" max="14" width="14.28515625" style="39" customWidth="1"/>
    <col min="15" max="15" width="7.85546875" style="39" customWidth="1"/>
    <col min="16" max="17" width="9.140625" style="39" customWidth="1"/>
    <col min="18" max="16384" width="14.42578125" style="39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131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132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8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8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8" t="s">
        <v>299</v>
      </c>
      <c r="M38" s="108">
        <f>AVERAGE(M14:M37)</f>
        <v>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160" t="s">
        <v>300</v>
      </c>
      <c r="M39" s="161">
        <f>AVERAGE('01.08.2020:31.08.2020 '!M38)</f>
        <v>133.53494623655916</v>
      </c>
      <c r="N39" s="161">
        <f>AVERAGE('01.08.2020:31.08.2020 '!N38)</f>
        <v>209.03225806451613</v>
      </c>
      <c r="O39" s="162">
        <f>SUM(M39:N39)</f>
        <v>342.56720430107532</v>
      </c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36" t="s">
        <v>130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133</v>
      </c>
      <c r="F63" s="144"/>
      <c r="G63" s="145"/>
      <c r="H63" s="21">
        <v>0</v>
      </c>
      <c r="I63" s="21">
        <v>5.7160000000000002</v>
      </c>
      <c r="J63" s="21">
        <f>H63+I63</f>
        <v>5.7160000000000002</v>
      </c>
      <c r="K63" s="2"/>
      <c r="L63" s="22">
        <v>18.75</v>
      </c>
      <c r="M63" s="32">
        <f>L63/1000</f>
        <v>1.8749999999999999E-2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134</v>
      </c>
      <c r="F64" s="147"/>
      <c r="G64" s="148"/>
      <c r="H64" s="36">
        <f>K81</f>
        <v>0</v>
      </c>
      <c r="I64" s="36">
        <f>L81</f>
        <v>1.8749999999999999E-2</v>
      </c>
      <c r="J64" s="36">
        <f>H64+I64</f>
        <v>1.8749999999999999E-2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135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0.113</v>
      </c>
      <c r="N66" s="28">
        <v>0.57899999999999996</v>
      </c>
      <c r="O66" s="29">
        <f>M66+N66</f>
        <v>0.69199999999999995</v>
      </c>
      <c r="P66" s="29">
        <f>O66/J63*100</f>
        <v>12.106368089573127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I63+I64-N66-(2*0.018)-M66</f>
        <v>5.0067500000000003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0.20861458333333335</v>
      </c>
      <c r="O68" s="23"/>
      <c r="P68" s="32">
        <f>M68+N68</f>
        <v>0.20861458333333335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208.61458333333334</v>
      </c>
      <c r="O69" s="23"/>
      <c r="P69" s="29">
        <f>M69+N69</f>
        <v>208.61458333333334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34"/>
      <c r="B71" s="135"/>
      <c r="C71" s="135"/>
      <c r="D71" s="135"/>
      <c r="E71" s="38"/>
      <c r="F71" s="2"/>
      <c r="G71" s="2"/>
      <c r="H71" s="2"/>
      <c r="I71" s="2"/>
      <c r="J71" s="3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2.1000000000000001E-2</v>
      </c>
      <c r="M80" s="32">
        <f>K80+L80</f>
        <v>2.1000000000000001E-2</v>
      </c>
      <c r="N80" s="32">
        <f>M80-M63</f>
        <v>2.250000000000002E-3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1.8749999999999999E-2</v>
      </c>
      <c r="M81" s="32">
        <f>K81+L81</f>
        <v>1.8749999999999999E-2</v>
      </c>
      <c r="N81" s="32">
        <f>N80/2</f>
        <v>1.125000000000001E-3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B1" workbookViewId="0">
      <selection activeCell="N37" sqref="N37"/>
    </sheetView>
  </sheetViews>
  <sheetFormatPr defaultColWidth="14.42578125" defaultRowHeight="15" x14ac:dyDescent="0.25"/>
  <cols>
    <col min="1" max="1" width="10.5703125" style="57" customWidth="1"/>
    <col min="2" max="2" width="18.5703125" style="57" customWidth="1"/>
    <col min="3" max="4" width="12.7109375" style="57" customWidth="1"/>
    <col min="5" max="5" width="14.7109375" style="57" customWidth="1"/>
    <col min="6" max="6" width="12.42578125" style="57" customWidth="1"/>
    <col min="7" max="7" width="15.140625" style="57" customWidth="1"/>
    <col min="8" max="9" width="12.7109375" style="57" customWidth="1"/>
    <col min="10" max="10" width="15" style="57" customWidth="1"/>
    <col min="11" max="11" width="9.140625" style="57" customWidth="1"/>
    <col min="12" max="12" width="13" style="57" customWidth="1"/>
    <col min="13" max="13" width="12.7109375" style="57" customWidth="1"/>
    <col min="14" max="14" width="14.28515625" style="57" customWidth="1"/>
    <col min="15" max="15" width="7.85546875" style="57" customWidth="1"/>
    <col min="16" max="17" width="9.140625" style="57" customWidth="1"/>
    <col min="18" max="16384" width="14.42578125" style="57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176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177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200</v>
      </c>
      <c r="E13" s="11">
        <f t="shared" ref="E13:E60" si="0">SUM(C13,D13)</f>
        <v>200</v>
      </c>
      <c r="F13" s="8">
        <v>49</v>
      </c>
      <c r="G13" s="12" t="s">
        <v>21</v>
      </c>
      <c r="H13" s="37">
        <v>0</v>
      </c>
      <c r="I13" s="10">
        <v>200</v>
      </c>
      <c r="J13" s="8">
        <f t="shared" ref="J13:J60" si="1">SUM(H13,I13)</f>
        <v>200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200</v>
      </c>
      <c r="E14" s="11">
        <f t="shared" si="0"/>
        <v>200</v>
      </c>
      <c r="F14" s="8">
        <f t="shared" ref="F14:F36" si="3">F13+1</f>
        <v>50</v>
      </c>
      <c r="G14" s="12" t="s">
        <v>23</v>
      </c>
      <c r="H14" s="37">
        <v>0</v>
      </c>
      <c r="I14" s="10">
        <v>200</v>
      </c>
      <c r="J14" s="8">
        <f t="shared" si="1"/>
        <v>200</v>
      </c>
      <c r="K14" s="2"/>
      <c r="L14" s="2" t="s">
        <v>20</v>
      </c>
      <c r="M14" s="7">
        <f>AVERAGE(C13:C16)</f>
        <v>0</v>
      </c>
      <c r="N14" s="7">
        <f>AVERAGE(D13:D16)</f>
        <v>200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200</v>
      </c>
      <c r="E15" s="11">
        <f t="shared" si="0"/>
        <v>200</v>
      </c>
      <c r="F15" s="8">
        <f t="shared" si="3"/>
        <v>51</v>
      </c>
      <c r="G15" s="12" t="s">
        <v>25</v>
      </c>
      <c r="H15" s="37">
        <v>0</v>
      </c>
      <c r="I15" s="10">
        <v>200</v>
      </c>
      <c r="J15" s="8">
        <f t="shared" si="1"/>
        <v>200</v>
      </c>
      <c r="K15" s="2"/>
      <c r="L15" s="2" t="s">
        <v>28</v>
      </c>
      <c r="M15" s="7">
        <f>AVERAGE(C17:C20)</f>
        <v>0</v>
      </c>
      <c r="N15" s="7">
        <f>AVERAGE(D17:D20)</f>
        <v>200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200</v>
      </c>
      <c r="E16" s="11">
        <f t="shared" si="0"/>
        <v>200</v>
      </c>
      <c r="F16" s="8">
        <f t="shared" si="3"/>
        <v>52</v>
      </c>
      <c r="G16" s="12" t="s">
        <v>27</v>
      </c>
      <c r="H16" s="37">
        <v>0</v>
      </c>
      <c r="I16" s="10">
        <v>200</v>
      </c>
      <c r="J16" s="8">
        <f t="shared" si="1"/>
        <v>200</v>
      </c>
      <c r="K16" s="2"/>
      <c r="L16" s="2" t="s">
        <v>36</v>
      </c>
      <c r="M16" s="7">
        <f>AVERAGE(C21:C24)</f>
        <v>0</v>
      </c>
      <c r="N16" s="7">
        <f>AVERAGE(D21:D24)</f>
        <v>200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200</v>
      </c>
      <c r="E17" s="11">
        <f t="shared" si="0"/>
        <v>200</v>
      </c>
      <c r="F17" s="8">
        <f t="shared" si="3"/>
        <v>53</v>
      </c>
      <c r="G17" s="12" t="s">
        <v>29</v>
      </c>
      <c r="H17" s="37">
        <v>0</v>
      </c>
      <c r="I17" s="10">
        <v>200</v>
      </c>
      <c r="J17" s="8">
        <f t="shared" si="1"/>
        <v>200</v>
      </c>
      <c r="K17" s="2"/>
      <c r="L17" s="2" t="s">
        <v>44</v>
      </c>
      <c r="M17" s="7">
        <f>AVERAGE(C25:C28)</f>
        <v>0</v>
      </c>
      <c r="N17" s="7">
        <f>AVERAGE(D25:D28)</f>
        <v>200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200</v>
      </c>
      <c r="E18" s="11">
        <f t="shared" si="0"/>
        <v>200</v>
      </c>
      <c r="F18" s="8">
        <f t="shared" si="3"/>
        <v>54</v>
      </c>
      <c r="G18" s="12" t="s">
        <v>31</v>
      </c>
      <c r="H18" s="37">
        <v>0</v>
      </c>
      <c r="I18" s="10">
        <v>200</v>
      </c>
      <c r="J18" s="8">
        <f t="shared" si="1"/>
        <v>200</v>
      </c>
      <c r="K18" s="2"/>
      <c r="L18" s="2" t="s">
        <v>52</v>
      </c>
      <c r="M18" s="7">
        <f>AVERAGE(C29:C32)</f>
        <v>0</v>
      </c>
      <c r="N18" s="7">
        <f>AVERAGE(D29:D32)</f>
        <v>200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200</v>
      </c>
      <c r="E19" s="11">
        <f t="shared" si="0"/>
        <v>200</v>
      </c>
      <c r="F19" s="8">
        <f t="shared" si="3"/>
        <v>55</v>
      </c>
      <c r="G19" s="12" t="s">
        <v>33</v>
      </c>
      <c r="H19" s="37">
        <v>0</v>
      </c>
      <c r="I19" s="10">
        <v>200</v>
      </c>
      <c r="J19" s="8">
        <f t="shared" si="1"/>
        <v>200</v>
      </c>
      <c r="K19" s="2"/>
      <c r="L19" s="2" t="s">
        <v>60</v>
      </c>
      <c r="M19" s="7">
        <f>AVERAGE(C33:C36)</f>
        <v>0</v>
      </c>
      <c r="N19" s="7">
        <f>AVERAGE(D33:D36)</f>
        <v>200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200</v>
      </c>
      <c r="E20" s="11">
        <f t="shared" si="0"/>
        <v>200</v>
      </c>
      <c r="F20" s="8">
        <f t="shared" si="3"/>
        <v>56</v>
      </c>
      <c r="G20" s="12" t="s">
        <v>35</v>
      </c>
      <c r="H20" s="37">
        <v>0</v>
      </c>
      <c r="I20" s="10">
        <v>200</v>
      </c>
      <c r="J20" s="8">
        <f t="shared" si="1"/>
        <v>200</v>
      </c>
      <c r="K20" s="2"/>
      <c r="L20" s="2" t="s">
        <v>68</v>
      </c>
      <c r="M20" s="7">
        <f>AVERAGE(C37:C40)</f>
        <v>0</v>
      </c>
      <c r="N20" s="7">
        <f>AVERAGE(D37:D40)</f>
        <v>200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200</v>
      </c>
      <c r="E21" s="11">
        <f t="shared" si="0"/>
        <v>200</v>
      </c>
      <c r="F21" s="8">
        <f t="shared" si="3"/>
        <v>57</v>
      </c>
      <c r="G21" s="12" t="s">
        <v>37</v>
      </c>
      <c r="H21" s="37">
        <v>0</v>
      </c>
      <c r="I21" s="10">
        <v>200</v>
      </c>
      <c r="J21" s="8">
        <f t="shared" si="1"/>
        <v>200</v>
      </c>
      <c r="K21" s="2"/>
      <c r="L21" s="2" t="s">
        <v>76</v>
      </c>
      <c r="M21" s="7">
        <f>AVERAGE(C41:C44)</f>
        <v>0</v>
      </c>
      <c r="N21" s="7">
        <f>AVERAGE(D41:D44)</f>
        <v>200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200</v>
      </c>
      <c r="E22" s="11">
        <f t="shared" si="0"/>
        <v>200</v>
      </c>
      <c r="F22" s="8">
        <f t="shared" si="3"/>
        <v>58</v>
      </c>
      <c r="G22" s="12" t="s">
        <v>39</v>
      </c>
      <c r="H22" s="37">
        <v>0</v>
      </c>
      <c r="I22" s="10">
        <v>200</v>
      </c>
      <c r="J22" s="8">
        <f t="shared" si="1"/>
        <v>200</v>
      </c>
      <c r="K22" s="2"/>
      <c r="L22" s="2" t="s">
        <v>84</v>
      </c>
      <c r="M22" s="7">
        <f>AVERAGE(C45:C48)</f>
        <v>0</v>
      </c>
      <c r="N22" s="7">
        <f>AVERAGE(D45:D48)</f>
        <v>200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200</v>
      </c>
      <c r="E23" s="11">
        <f t="shared" si="0"/>
        <v>200</v>
      </c>
      <c r="F23" s="8">
        <f t="shared" si="3"/>
        <v>59</v>
      </c>
      <c r="G23" s="12" t="s">
        <v>41</v>
      </c>
      <c r="H23" s="37">
        <v>0</v>
      </c>
      <c r="I23" s="10">
        <v>200</v>
      </c>
      <c r="J23" s="8">
        <f t="shared" si="1"/>
        <v>200</v>
      </c>
      <c r="K23" s="2"/>
      <c r="L23" s="2" t="s">
        <v>92</v>
      </c>
      <c r="M23" s="7">
        <f>AVERAGE(C49:C52)</f>
        <v>0</v>
      </c>
      <c r="N23" s="7">
        <f>AVERAGE(D49:D52)</f>
        <v>200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200</v>
      </c>
      <c r="E24" s="11">
        <f t="shared" si="0"/>
        <v>200</v>
      </c>
      <c r="F24" s="8">
        <f t="shared" si="3"/>
        <v>60</v>
      </c>
      <c r="G24" s="12" t="s">
        <v>43</v>
      </c>
      <c r="H24" s="37">
        <v>0</v>
      </c>
      <c r="I24" s="10">
        <v>200</v>
      </c>
      <c r="J24" s="8">
        <f t="shared" si="1"/>
        <v>200</v>
      </c>
      <c r="K24" s="2"/>
      <c r="L24" s="13" t="s">
        <v>100</v>
      </c>
      <c r="M24" s="7">
        <f>AVERAGE(C53:C56)</f>
        <v>0</v>
      </c>
      <c r="N24" s="7">
        <f>AVERAGE(D53:D56)</f>
        <v>200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200</v>
      </c>
      <c r="E25" s="11">
        <f t="shared" si="0"/>
        <v>200</v>
      </c>
      <c r="F25" s="8">
        <f t="shared" si="3"/>
        <v>61</v>
      </c>
      <c r="G25" s="12" t="s">
        <v>45</v>
      </c>
      <c r="H25" s="37">
        <v>0</v>
      </c>
      <c r="I25" s="10">
        <v>200</v>
      </c>
      <c r="J25" s="8">
        <f t="shared" si="1"/>
        <v>200</v>
      </c>
      <c r="K25" s="2"/>
      <c r="L25" s="16" t="s">
        <v>108</v>
      </c>
      <c r="M25" s="7">
        <f>AVERAGE(C57:C60)</f>
        <v>0</v>
      </c>
      <c r="N25" s="7">
        <f>AVERAGE(D57:D60)</f>
        <v>200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200</v>
      </c>
      <c r="E26" s="11">
        <f t="shared" si="0"/>
        <v>200</v>
      </c>
      <c r="F26" s="8">
        <f t="shared" si="3"/>
        <v>62</v>
      </c>
      <c r="G26" s="12" t="s">
        <v>47</v>
      </c>
      <c r="H26" s="37">
        <v>0</v>
      </c>
      <c r="I26" s="10">
        <v>200</v>
      </c>
      <c r="J26" s="8">
        <f t="shared" si="1"/>
        <v>200</v>
      </c>
      <c r="K26" s="2"/>
      <c r="L26" s="16" t="s">
        <v>21</v>
      </c>
      <c r="M26" s="7">
        <f>AVERAGE(H13:H16)</f>
        <v>0</v>
      </c>
      <c r="N26" s="7">
        <f>AVERAGE(I13:I16)</f>
        <v>200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200</v>
      </c>
      <c r="E27" s="11">
        <f t="shared" si="0"/>
        <v>200</v>
      </c>
      <c r="F27" s="8">
        <f t="shared" si="3"/>
        <v>63</v>
      </c>
      <c r="G27" s="12" t="s">
        <v>49</v>
      </c>
      <c r="H27" s="37">
        <v>0</v>
      </c>
      <c r="I27" s="10">
        <v>200</v>
      </c>
      <c r="J27" s="8">
        <f t="shared" si="1"/>
        <v>200</v>
      </c>
      <c r="K27" s="2"/>
      <c r="L27" s="24" t="s">
        <v>29</v>
      </c>
      <c r="M27" s="7">
        <f>AVERAGE(H17:H20)</f>
        <v>0</v>
      </c>
      <c r="N27" s="7">
        <f>AVERAGE(I17:I20)</f>
        <v>200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200</v>
      </c>
      <c r="E28" s="11">
        <f t="shared" si="0"/>
        <v>200</v>
      </c>
      <c r="F28" s="8">
        <f t="shared" si="3"/>
        <v>64</v>
      </c>
      <c r="G28" s="12" t="s">
        <v>51</v>
      </c>
      <c r="H28" s="37">
        <v>0</v>
      </c>
      <c r="I28" s="10">
        <v>200</v>
      </c>
      <c r="J28" s="8">
        <f t="shared" si="1"/>
        <v>200</v>
      </c>
      <c r="K28" s="2"/>
      <c r="L28" s="2" t="s">
        <v>37</v>
      </c>
      <c r="M28" s="7">
        <f>AVERAGE(H21:H24)</f>
        <v>0</v>
      </c>
      <c r="N28" s="7">
        <f>AVERAGE(I21:I24)</f>
        <v>200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200</v>
      </c>
      <c r="E29" s="11">
        <f t="shared" si="0"/>
        <v>200</v>
      </c>
      <c r="F29" s="8">
        <f t="shared" si="3"/>
        <v>65</v>
      </c>
      <c r="G29" s="12" t="s">
        <v>53</v>
      </c>
      <c r="H29" s="37">
        <v>0</v>
      </c>
      <c r="I29" s="10">
        <v>200</v>
      </c>
      <c r="J29" s="8">
        <f t="shared" si="1"/>
        <v>200</v>
      </c>
      <c r="K29" s="2"/>
      <c r="L29" s="2" t="s">
        <v>45</v>
      </c>
      <c r="M29" s="7">
        <f>AVERAGE(H25:H28)</f>
        <v>0</v>
      </c>
      <c r="N29" s="7">
        <f>AVERAGE(I25:I28)</f>
        <v>200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200</v>
      </c>
      <c r="E30" s="11">
        <f t="shared" si="0"/>
        <v>200</v>
      </c>
      <c r="F30" s="8">
        <f t="shared" si="3"/>
        <v>66</v>
      </c>
      <c r="G30" s="12" t="s">
        <v>55</v>
      </c>
      <c r="H30" s="37">
        <v>0</v>
      </c>
      <c r="I30" s="10">
        <v>200</v>
      </c>
      <c r="J30" s="8">
        <f t="shared" si="1"/>
        <v>200</v>
      </c>
      <c r="K30" s="2"/>
      <c r="L30" s="2" t="s">
        <v>53</v>
      </c>
      <c r="M30" s="7">
        <f>AVERAGE(H29:H32)</f>
        <v>0</v>
      </c>
      <c r="N30" s="7">
        <f>AVERAGE(I29:I32)</f>
        <v>200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200</v>
      </c>
      <c r="E31" s="11">
        <f t="shared" si="0"/>
        <v>200</v>
      </c>
      <c r="F31" s="8">
        <f t="shared" si="3"/>
        <v>67</v>
      </c>
      <c r="G31" s="12" t="s">
        <v>57</v>
      </c>
      <c r="H31" s="37">
        <v>0</v>
      </c>
      <c r="I31" s="10">
        <v>200</v>
      </c>
      <c r="J31" s="8">
        <f t="shared" si="1"/>
        <v>200</v>
      </c>
      <c r="K31" s="2"/>
      <c r="L31" s="2" t="s">
        <v>61</v>
      </c>
      <c r="M31" s="7">
        <f>AVERAGE(H33:H36)</f>
        <v>0</v>
      </c>
      <c r="N31" s="7">
        <f>AVERAGE(I33:I36)</f>
        <v>200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200</v>
      </c>
      <c r="E32" s="11">
        <f t="shared" si="0"/>
        <v>200</v>
      </c>
      <c r="F32" s="8">
        <f t="shared" si="3"/>
        <v>68</v>
      </c>
      <c r="G32" s="12" t="s">
        <v>59</v>
      </c>
      <c r="H32" s="37">
        <v>0</v>
      </c>
      <c r="I32" s="10">
        <v>200</v>
      </c>
      <c r="J32" s="8">
        <f t="shared" si="1"/>
        <v>200</v>
      </c>
      <c r="K32" s="2"/>
      <c r="L32" s="2" t="s">
        <v>69</v>
      </c>
      <c r="M32" s="7">
        <f>AVERAGE(H37:H40)</f>
        <v>0</v>
      </c>
      <c r="N32" s="7">
        <f>AVERAGE(I37:I40)</f>
        <v>200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200</v>
      </c>
      <c r="E33" s="11">
        <f t="shared" si="0"/>
        <v>200</v>
      </c>
      <c r="F33" s="8">
        <f t="shared" si="3"/>
        <v>69</v>
      </c>
      <c r="G33" s="12" t="s">
        <v>61</v>
      </c>
      <c r="H33" s="37">
        <v>0</v>
      </c>
      <c r="I33" s="10">
        <v>200</v>
      </c>
      <c r="J33" s="8">
        <f t="shared" si="1"/>
        <v>200</v>
      </c>
      <c r="K33" s="2"/>
      <c r="L33" s="2" t="s">
        <v>77</v>
      </c>
      <c r="M33" s="7">
        <f>AVERAGE(H41:H44)</f>
        <v>0</v>
      </c>
      <c r="N33" s="7">
        <f>AVERAGE(I41:I44)</f>
        <v>200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200</v>
      </c>
      <c r="E34" s="11">
        <f t="shared" si="0"/>
        <v>200</v>
      </c>
      <c r="F34" s="8">
        <f t="shared" si="3"/>
        <v>70</v>
      </c>
      <c r="G34" s="12" t="s">
        <v>63</v>
      </c>
      <c r="H34" s="37">
        <v>0</v>
      </c>
      <c r="I34" s="10">
        <v>200</v>
      </c>
      <c r="J34" s="8">
        <f t="shared" si="1"/>
        <v>200</v>
      </c>
      <c r="K34" s="2"/>
      <c r="L34" s="2" t="s">
        <v>85</v>
      </c>
      <c r="M34" s="7">
        <f>AVERAGE(H45:H48)</f>
        <v>0</v>
      </c>
      <c r="N34" s="7">
        <f>AVERAGE(I45:I48)</f>
        <v>200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200</v>
      </c>
      <c r="E35" s="11">
        <f t="shared" si="0"/>
        <v>200</v>
      </c>
      <c r="F35" s="8">
        <f t="shared" si="3"/>
        <v>71</v>
      </c>
      <c r="G35" s="12" t="s">
        <v>65</v>
      </c>
      <c r="H35" s="37">
        <v>0</v>
      </c>
      <c r="I35" s="10">
        <v>200</v>
      </c>
      <c r="J35" s="8">
        <f t="shared" si="1"/>
        <v>200</v>
      </c>
      <c r="K35" s="2"/>
      <c r="L35" s="2" t="s">
        <v>93</v>
      </c>
      <c r="M35" s="7">
        <f>AVERAGE(H49:H52)</f>
        <v>0</v>
      </c>
      <c r="N35" s="7">
        <f>AVERAGE(I49:I52)</f>
        <v>200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200</v>
      </c>
      <c r="E36" s="11">
        <f t="shared" si="0"/>
        <v>200</v>
      </c>
      <c r="F36" s="8">
        <f t="shared" si="3"/>
        <v>72</v>
      </c>
      <c r="G36" s="12" t="s">
        <v>67</v>
      </c>
      <c r="H36" s="37">
        <v>0</v>
      </c>
      <c r="I36" s="10">
        <v>200</v>
      </c>
      <c r="J36" s="8">
        <f t="shared" si="1"/>
        <v>200</v>
      </c>
      <c r="K36" s="2"/>
      <c r="L36" s="108" t="s">
        <v>101</v>
      </c>
      <c r="M36" s="7">
        <f>AVERAGE(H53:H56)</f>
        <v>0</v>
      </c>
      <c r="N36" s="7">
        <f>AVERAGE(I53:I56)</f>
        <v>200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200</v>
      </c>
      <c r="E37" s="11">
        <f t="shared" si="0"/>
        <v>200</v>
      </c>
      <c r="F37" s="8">
        <v>73</v>
      </c>
      <c r="G37" s="12" t="s">
        <v>69</v>
      </c>
      <c r="H37" s="37">
        <v>0</v>
      </c>
      <c r="I37" s="10">
        <v>200</v>
      </c>
      <c r="J37" s="8">
        <f t="shared" si="1"/>
        <v>200</v>
      </c>
      <c r="K37" s="2"/>
      <c r="L37" s="108" t="s">
        <v>109</v>
      </c>
      <c r="M37" s="7">
        <f>AVERAGE(H57:H60)</f>
        <v>0</v>
      </c>
      <c r="N37" s="7">
        <f>AVERAGE(I57:I60)</f>
        <v>200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200</v>
      </c>
      <c r="E38" s="8">
        <f t="shared" si="0"/>
        <v>200</v>
      </c>
      <c r="F38" s="8">
        <f t="shared" ref="F38:F60" si="5">F37+1</f>
        <v>74</v>
      </c>
      <c r="G38" s="12" t="s">
        <v>71</v>
      </c>
      <c r="H38" s="37">
        <v>0</v>
      </c>
      <c r="I38" s="10">
        <v>200</v>
      </c>
      <c r="J38" s="8">
        <f t="shared" si="1"/>
        <v>200</v>
      </c>
      <c r="K38" s="2"/>
      <c r="L38" s="108" t="s">
        <v>299</v>
      </c>
      <c r="M38" s="108">
        <f>AVERAGE(M14:M37)</f>
        <v>0</v>
      </c>
      <c r="N38" s="108">
        <f>AVERAGE(N14:N37)</f>
        <v>200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200</v>
      </c>
      <c r="E39" s="8">
        <f t="shared" si="0"/>
        <v>200</v>
      </c>
      <c r="F39" s="8">
        <f t="shared" si="5"/>
        <v>75</v>
      </c>
      <c r="G39" s="12" t="s">
        <v>73</v>
      </c>
      <c r="H39" s="37">
        <v>0</v>
      </c>
      <c r="I39" s="10">
        <v>200</v>
      </c>
      <c r="J39" s="8">
        <f t="shared" si="1"/>
        <v>200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200</v>
      </c>
      <c r="E40" s="8">
        <f t="shared" si="0"/>
        <v>200</v>
      </c>
      <c r="F40" s="8">
        <f t="shared" si="5"/>
        <v>76</v>
      </c>
      <c r="G40" s="12" t="s">
        <v>75</v>
      </c>
      <c r="H40" s="37">
        <v>0</v>
      </c>
      <c r="I40" s="10">
        <v>200</v>
      </c>
      <c r="J40" s="8">
        <f t="shared" si="1"/>
        <v>200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200</v>
      </c>
      <c r="E41" s="8">
        <f t="shared" si="0"/>
        <v>200</v>
      </c>
      <c r="F41" s="8">
        <f t="shared" si="5"/>
        <v>77</v>
      </c>
      <c r="G41" s="12" t="s">
        <v>77</v>
      </c>
      <c r="H41" s="37">
        <v>0</v>
      </c>
      <c r="I41" s="10">
        <v>200</v>
      </c>
      <c r="J41" s="8">
        <f t="shared" si="1"/>
        <v>200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200</v>
      </c>
      <c r="E42" s="8">
        <f t="shared" si="0"/>
        <v>200</v>
      </c>
      <c r="F42" s="8">
        <f t="shared" si="5"/>
        <v>78</v>
      </c>
      <c r="G42" s="12" t="s">
        <v>79</v>
      </c>
      <c r="H42" s="37">
        <v>0</v>
      </c>
      <c r="I42" s="10">
        <v>200</v>
      </c>
      <c r="J42" s="8">
        <f t="shared" si="1"/>
        <v>200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200</v>
      </c>
      <c r="E43" s="8">
        <f t="shared" si="0"/>
        <v>200</v>
      </c>
      <c r="F43" s="8">
        <f t="shared" si="5"/>
        <v>79</v>
      </c>
      <c r="G43" s="12" t="s">
        <v>81</v>
      </c>
      <c r="H43" s="37">
        <v>0</v>
      </c>
      <c r="I43" s="10">
        <v>200</v>
      </c>
      <c r="J43" s="8">
        <f t="shared" si="1"/>
        <v>200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200</v>
      </c>
      <c r="E44" s="8">
        <f t="shared" si="0"/>
        <v>200</v>
      </c>
      <c r="F44" s="8">
        <f t="shared" si="5"/>
        <v>80</v>
      </c>
      <c r="G44" s="12" t="s">
        <v>83</v>
      </c>
      <c r="H44" s="37">
        <v>0</v>
      </c>
      <c r="I44" s="10">
        <v>200</v>
      </c>
      <c r="J44" s="8">
        <f t="shared" si="1"/>
        <v>200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200</v>
      </c>
      <c r="E45" s="8">
        <f t="shared" si="0"/>
        <v>200</v>
      </c>
      <c r="F45" s="8">
        <f t="shared" si="5"/>
        <v>81</v>
      </c>
      <c r="G45" s="12" t="s">
        <v>85</v>
      </c>
      <c r="H45" s="37">
        <v>0</v>
      </c>
      <c r="I45" s="10">
        <v>200</v>
      </c>
      <c r="J45" s="8">
        <f t="shared" si="1"/>
        <v>200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200</v>
      </c>
      <c r="E46" s="8">
        <f t="shared" si="0"/>
        <v>200</v>
      </c>
      <c r="F46" s="8">
        <f t="shared" si="5"/>
        <v>82</v>
      </c>
      <c r="G46" s="12" t="s">
        <v>87</v>
      </c>
      <c r="H46" s="37">
        <v>0</v>
      </c>
      <c r="I46" s="10">
        <v>200</v>
      </c>
      <c r="J46" s="8">
        <f t="shared" si="1"/>
        <v>200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200</v>
      </c>
      <c r="E47" s="8">
        <f t="shared" si="0"/>
        <v>200</v>
      </c>
      <c r="F47" s="8">
        <f t="shared" si="5"/>
        <v>83</v>
      </c>
      <c r="G47" s="12" t="s">
        <v>89</v>
      </c>
      <c r="H47" s="37">
        <v>0</v>
      </c>
      <c r="I47" s="10">
        <v>200</v>
      </c>
      <c r="J47" s="8">
        <f t="shared" si="1"/>
        <v>200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200</v>
      </c>
      <c r="E48" s="8">
        <f t="shared" si="0"/>
        <v>200</v>
      </c>
      <c r="F48" s="8">
        <f t="shared" si="5"/>
        <v>84</v>
      </c>
      <c r="G48" s="12" t="s">
        <v>91</v>
      </c>
      <c r="H48" s="37">
        <v>0</v>
      </c>
      <c r="I48" s="10">
        <v>200</v>
      </c>
      <c r="J48" s="8">
        <f t="shared" si="1"/>
        <v>200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200</v>
      </c>
      <c r="E49" s="8">
        <f t="shared" si="0"/>
        <v>200</v>
      </c>
      <c r="F49" s="8">
        <f t="shared" si="5"/>
        <v>85</v>
      </c>
      <c r="G49" s="12" t="s">
        <v>93</v>
      </c>
      <c r="H49" s="37">
        <v>0</v>
      </c>
      <c r="I49" s="10">
        <v>200</v>
      </c>
      <c r="J49" s="8">
        <f t="shared" si="1"/>
        <v>200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200</v>
      </c>
      <c r="E50" s="8">
        <f t="shared" si="0"/>
        <v>200</v>
      </c>
      <c r="F50" s="8">
        <f t="shared" si="5"/>
        <v>86</v>
      </c>
      <c r="G50" s="12" t="s">
        <v>95</v>
      </c>
      <c r="H50" s="37">
        <v>0</v>
      </c>
      <c r="I50" s="10">
        <v>200</v>
      </c>
      <c r="J50" s="8">
        <f t="shared" si="1"/>
        <v>200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200</v>
      </c>
      <c r="E51" s="8">
        <f t="shared" si="0"/>
        <v>200</v>
      </c>
      <c r="F51" s="8">
        <f t="shared" si="5"/>
        <v>87</v>
      </c>
      <c r="G51" s="12" t="s">
        <v>97</v>
      </c>
      <c r="H51" s="37">
        <v>0</v>
      </c>
      <c r="I51" s="10">
        <v>200</v>
      </c>
      <c r="J51" s="8">
        <f t="shared" si="1"/>
        <v>200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200</v>
      </c>
      <c r="E52" s="8">
        <f t="shared" si="0"/>
        <v>200</v>
      </c>
      <c r="F52" s="8">
        <f t="shared" si="5"/>
        <v>88</v>
      </c>
      <c r="G52" s="12" t="s">
        <v>99</v>
      </c>
      <c r="H52" s="37">
        <v>0</v>
      </c>
      <c r="I52" s="10">
        <v>200</v>
      </c>
      <c r="J52" s="8">
        <f t="shared" si="1"/>
        <v>200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200</v>
      </c>
      <c r="E53" s="8">
        <f t="shared" si="0"/>
        <v>200</v>
      </c>
      <c r="F53" s="8">
        <f t="shared" si="5"/>
        <v>89</v>
      </c>
      <c r="G53" s="12" t="s">
        <v>101</v>
      </c>
      <c r="H53" s="37">
        <v>0</v>
      </c>
      <c r="I53" s="10">
        <v>200</v>
      </c>
      <c r="J53" s="8">
        <f t="shared" si="1"/>
        <v>200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200</v>
      </c>
      <c r="E54" s="8">
        <f t="shared" si="0"/>
        <v>200</v>
      </c>
      <c r="F54" s="8">
        <f t="shared" si="5"/>
        <v>90</v>
      </c>
      <c r="G54" s="12" t="s">
        <v>103</v>
      </c>
      <c r="H54" s="37">
        <v>0</v>
      </c>
      <c r="I54" s="10">
        <v>200</v>
      </c>
      <c r="J54" s="8">
        <f t="shared" si="1"/>
        <v>200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200</v>
      </c>
      <c r="E55" s="8">
        <f t="shared" si="0"/>
        <v>200</v>
      </c>
      <c r="F55" s="8">
        <f t="shared" si="5"/>
        <v>91</v>
      </c>
      <c r="G55" s="12" t="s">
        <v>105</v>
      </c>
      <c r="H55" s="37">
        <v>0</v>
      </c>
      <c r="I55" s="10">
        <v>200</v>
      </c>
      <c r="J55" s="8">
        <f t="shared" si="1"/>
        <v>200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200</v>
      </c>
      <c r="E56" s="8">
        <f t="shared" si="0"/>
        <v>200</v>
      </c>
      <c r="F56" s="8">
        <f t="shared" si="5"/>
        <v>92</v>
      </c>
      <c r="G56" s="12" t="s">
        <v>107</v>
      </c>
      <c r="H56" s="37">
        <v>0</v>
      </c>
      <c r="I56" s="10">
        <v>200</v>
      </c>
      <c r="J56" s="8">
        <f t="shared" si="1"/>
        <v>200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200</v>
      </c>
      <c r="E57" s="8">
        <f t="shared" si="0"/>
        <v>200</v>
      </c>
      <c r="F57" s="8">
        <f t="shared" si="5"/>
        <v>93</v>
      </c>
      <c r="G57" s="12" t="s">
        <v>109</v>
      </c>
      <c r="H57" s="37">
        <v>0</v>
      </c>
      <c r="I57" s="10">
        <v>200</v>
      </c>
      <c r="J57" s="8">
        <f t="shared" si="1"/>
        <v>200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200</v>
      </c>
      <c r="E58" s="8">
        <f t="shared" si="0"/>
        <v>200</v>
      </c>
      <c r="F58" s="8">
        <f t="shared" si="5"/>
        <v>94</v>
      </c>
      <c r="G58" s="12" t="s">
        <v>111</v>
      </c>
      <c r="H58" s="37">
        <v>0</v>
      </c>
      <c r="I58" s="10">
        <v>200</v>
      </c>
      <c r="J58" s="8">
        <f t="shared" si="1"/>
        <v>200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200</v>
      </c>
      <c r="E59" s="17">
        <f t="shared" si="0"/>
        <v>200</v>
      </c>
      <c r="F59" s="17">
        <f t="shared" si="5"/>
        <v>95</v>
      </c>
      <c r="G59" s="18" t="s">
        <v>113</v>
      </c>
      <c r="H59" s="37">
        <v>0</v>
      </c>
      <c r="I59" s="10">
        <v>200</v>
      </c>
      <c r="J59" s="17">
        <f t="shared" si="1"/>
        <v>200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200</v>
      </c>
      <c r="E60" s="17">
        <f t="shared" si="0"/>
        <v>200</v>
      </c>
      <c r="F60" s="17">
        <f t="shared" si="5"/>
        <v>96</v>
      </c>
      <c r="G60" s="18" t="s">
        <v>115</v>
      </c>
      <c r="H60" s="37">
        <v>0</v>
      </c>
      <c r="I60" s="10">
        <v>200</v>
      </c>
      <c r="J60" s="17">
        <f t="shared" si="1"/>
        <v>200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36" t="s">
        <v>130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178</v>
      </c>
      <c r="F63" s="144"/>
      <c r="G63" s="145"/>
      <c r="H63" s="21">
        <v>0</v>
      </c>
      <c r="I63" s="21">
        <v>5.1040000000000001</v>
      </c>
      <c r="J63" s="21">
        <f>H63+I63</f>
        <v>5.1040000000000001</v>
      </c>
      <c r="K63" s="2"/>
      <c r="L63" s="22">
        <f>17.33+28.416</f>
        <v>45.745999999999995</v>
      </c>
      <c r="M63" s="32">
        <f>L63/1000</f>
        <v>4.5745999999999995E-2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179</v>
      </c>
      <c r="F64" s="147"/>
      <c r="G64" s="148"/>
      <c r="H64" s="36">
        <f>K81</f>
        <v>0</v>
      </c>
      <c r="I64" s="36">
        <f>L81</f>
        <v>4.5745999999999995E-2</v>
      </c>
      <c r="J64" s="36">
        <f>H64+I64</f>
        <v>4.5745999999999995E-2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180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7.6999999999999999E-2</v>
      </c>
      <c r="N66" s="28">
        <v>0.59899999999999998</v>
      </c>
      <c r="O66" s="29">
        <f>M66+N66</f>
        <v>0.67599999999999993</v>
      </c>
      <c r="P66" s="29">
        <f>O66/J63*100</f>
        <v>13.244514106583072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I63+I64-N66-(2*0.018)-M66</f>
        <v>4.4377460000000006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0.18490608333333336</v>
      </c>
      <c r="O68" s="23"/>
      <c r="P68" s="32">
        <f>M68+N68</f>
        <v>0.18490608333333336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184.90608333333336</v>
      </c>
      <c r="O69" s="23"/>
      <c r="P69" s="29">
        <f>M69+N69</f>
        <v>184.90608333333336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34"/>
      <c r="B71" s="135"/>
      <c r="C71" s="135"/>
      <c r="D71" s="135"/>
      <c r="E71" s="56"/>
      <c r="F71" s="2"/>
      <c r="G71" s="2"/>
      <c r="H71" s="2"/>
      <c r="I71" s="2"/>
      <c r="J71" s="56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4.0899999999999999E-2</v>
      </c>
      <c r="M80" s="32">
        <f>K80+L80</f>
        <v>4.0899999999999999E-2</v>
      </c>
      <c r="N80" s="32">
        <f>M80-M63</f>
        <v>-4.8459999999999961E-3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4.5745999999999995E-2</v>
      </c>
      <c r="M81" s="32">
        <f>K81+L81</f>
        <v>4.5745999999999995E-2</v>
      </c>
      <c r="N81" s="32">
        <f>N80/2</f>
        <v>-2.4229999999999981E-3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59" customWidth="1"/>
    <col min="2" max="2" width="18.5703125" style="59" customWidth="1"/>
    <col min="3" max="4" width="12.7109375" style="59" customWidth="1"/>
    <col min="5" max="5" width="14.7109375" style="59" customWidth="1"/>
    <col min="6" max="6" width="12.42578125" style="59" customWidth="1"/>
    <col min="7" max="7" width="15.140625" style="59" customWidth="1"/>
    <col min="8" max="9" width="12.7109375" style="59" customWidth="1"/>
    <col min="10" max="10" width="15" style="59" customWidth="1"/>
    <col min="11" max="11" width="9.140625" style="59" customWidth="1"/>
    <col min="12" max="12" width="13" style="59" customWidth="1"/>
    <col min="13" max="13" width="12.7109375" style="59" customWidth="1"/>
    <col min="14" max="14" width="14.28515625" style="59" customWidth="1"/>
    <col min="15" max="15" width="7.85546875" style="59" customWidth="1"/>
    <col min="16" max="17" width="9.140625" style="59" customWidth="1"/>
    <col min="18" max="16384" width="14.42578125" style="59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181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185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0">
        <v>220</v>
      </c>
      <c r="D13" s="10">
        <v>200</v>
      </c>
      <c r="E13" s="11">
        <f t="shared" ref="E13:E60" si="0">SUM(C13,D13)</f>
        <v>420</v>
      </c>
      <c r="F13" s="8">
        <v>49</v>
      </c>
      <c r="G13" s="12" t="s">
        <v>21</v>
      </c>
      <c r="H13" s="60">
        <v>220</v>
      </c>
      <c r="I13" s="10">
        <v>200</v>
      </c>
      <c r="J13" s="8">
        <f t="shared" ref="J13:J60" si="1">SUM(H13,I13)</f>
        <v>420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0">
        <v>220</v>
      </c>
      <c r="D14" s="10">
        <v>200</v>
      </c>
      <c r="E14" s="11">
        <f t="shared" si="0"/>
        <v>420</v>
      </c>
      <c r="F14" s="8">
        <f t="shared" ref="F14:F36" si="3">F13+1</f>
        <v>50</v>
      </c>
      <c r="G14" s="12" t="s">
        <v>23</v>
      </c>
      <c r="H14" s="60">
        <v>220</v>
      </c>
      <c r="I14" s="10">
        <v>200</v>
      </c>
      <c r="J14" s="8">
        <f t="shared" si="1"/>
        <v>420</v>
      </c>
      <c r="K14" s="2"/>
      <c r="L14" s="2" t="s">
        <v>20</v>
      </c>
      <c r="M14" s="7">
        <f>AVERAGE(C13:C16)</f>
        <v>220</v>
      </c>
      <c r="N14" s="7">
        <f>AVERAGE(D13:D16)</f>
        <v>200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0">
        <v>220</v>
      </c>
      <c r="D15" s="10">
        <v>200</v>
      </c>
      <c r="E15" s="11">
        <f t="shared" si="0"/>
        <v>420</v>
      </c>
      <c r="F15" s="8">
        <f t="shared" si="3"/>
        <v>51</v>
      </c>
      <c r="G15" s="12" t="s">
        <v>25</v>
      </c>
      <c r="H15" s="60">
        <v>220</v>
      </c>
      <c r="I15" s="10">
        <v>200</v>
      </c>
      <c r="J15" s="8">
        <f t="shared" si="1"/>
        <v>420</v>
      </c>
      <c r="K15" s="2"/>
      <c r="L15" s="2" t="s">
        <v>28</v>
      </c>
      <c r="M15" s="7">
        <f>AVERAGE(C17:C20)</f>
        <v>220</v>
      </c>
      <c r="N15" s="7">
        <f>AVERAGE(D17:D20)</f>
        <v>200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0">
        <v>220</v>
      </c>
      <c r="D16" s="10">
        <v>200</v>
      </c>
      <c r="E16" s="11">
        <f t="shared" si="0"/>
        <v>420</v>
      </c>
      <c r="F16" s="8">
        <f t="shared" si="3"/>
        <v>52</v>
      </c>
      <c r="G16" s="12" t="s">
        <v>27</v>
      </c>
      <c r="H16" s="60">
        <v>220</v>
      </c>
      <c r="I16" s="10">
        <v>200</v>
      </c>
      <c r="J16" s="8">
        <f t="shared" si="1"/>
        <v>420</v>
      </c>
      <c r="K16" s="2"/>
      <c r="L16" s="2" t="s">
        <v>36</v>
      </c>
      <c r="M16" s="7">
        <f>AVERAGE(C21:C24)</f>
        <v>220</v>
      </c>
      <c r="N16" s="7">
        <f>AVERAGE(D21:D24)</f>
        <v>200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0">
        <v>220</v>
      </c>
      <c r="D17" s="10">
        <v>200</v>
      </c>
      <c r="E17" s="11">
        <f t="shared" si="0"/>
        <v>420</v>
      </c>
      <c r="F17" s="8">
        <f t="shared" si="3"/>
        <v>53</v>
      </c>
      <c r="G17" s="12" t="s">
        <v>29</v>
      </c>
      <c r="H17" s="60">
        <v>220</v>
      </c>
      <c r="I17" s="10">
        <v>200</v>
      </c>
      <c r="J17" s="8">
        <f t="shared" si="1"/>
        <v>420</v>
      </c>
      <c r="K17" s="2"/>
      <c r="L17" s="2" t="s">
        <v>44</v>
      </c>
      <c r="M17" s="7">
        <f>AVERAGE(C25:C28)</f>
        <v>220</v>
      </c>
      <c r="N17" s="7">
        <f>AVERAGE(D25:D28)</f>
        <v>200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0">
        <v>220</v>
      </c>
      <c r="D18" s="10">
        <v>200</v>
      </c>
      <c r="E18" s="11">
        <f t="shared" si="0"/>
        <v>420</v>
      </c>
      <c r="F18" s="8">
        <f t="shared" si="3"/>
        <v>54</v>
      </c>
      <c r="G18" s="12" t="s">
        <v>31</v>
      </c>
      <c r="H18" s="60">
        <v>220</v>
      </c>
      <c r="I18" s="10">
        <v>200</v>
      </c>
      <c r="J18" s="8">
        <f t="shared" si="1"/>
        <v>420</v>
      </c>
      <c r="K18" s="2"/>
      <c r="L18" s="2" t="s">
        <v>52</v>
      </c>
      <c r="M18" s="7">
        <f>AVERAGE(C29:C32)</f>
        <v>220</v>
      </c>
      <c r="N18" s="7">
        <f>AVERAGE(D29:D32)</f>
        <v>200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0">
        <v>220</v>
      </c>
      <c r="D19" s="10">
        <v>200</v>
      </c>
      <c r="E19" s="11">
        <f t="shared" si="0"/>
        <v>420</v>
      </c>
      <c r="F19" s="8">
        <f t="shared" si="3"/>
        <v>55</v>
      </c>
      <c r="G19" s="12" t="s">
        <v>33</v>
      </c>
      <c r="H19" s="60">
        <v>220</v>
      </c>
      <c r="I19" s="10">
        <v>200</v>
      </c>
      <c r="J19" s="8">
        <f t="shared" si="1"/>
        <v>420</v>
      </c>
      <c r="K19" s="2"/>
      <c r="L19" s="2" t="s">
        <v>60</v>
      </c>
      <c r="M19" s="7">
        <f>AVERAGE(C33:C36)</f>
        <v>220</v>
      </c>
      <c r="N19" s="7">
        <f>AVERAGE(D33:D36)</f>
        <v>200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0">
        <v>220</v>
      </c>
      <c r="D20" s="10">
        <v>200</v>
      </c>
      <c r="E20" s="11">
        <f t="shared" si="0"/>
        <v>420</v>
      </c>
      <c r="F20" s="8">
        <f t="shared" si="3"/>
        <v>56</v>
      </c>
      <c r="G20" s="12" t="s">
        <v>35</v>
      </c>
      <c r="H20" s="60">
        <v>220</v>
      </c>
      <c r="I20" s="10">
        <v>200</v>
      </c>
      <c r="J20" s="8">
        <f t="shared" si="1"/>
        <v>420</v>
      </c>
      <c r="K20" s="2"/>
      <c r="L20" s="2" t="s">
        <v>68</v>
      </c>
      <c r="M20" s="7">
        <f>AVERAGE(C37:C40)</f>
        <v>220</v>
      </c>
      <c r="N20" s="7">
        <f>AVERAGE(D37:D40)</f>
        <v>200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0">
        <v>220</v>
      </c>
      <c r="D21" s="10">
        <v>200</v>
      </c>
      <c r="E21" s="11">
        <f t="shared" si="0"/>
        <v>420</v>
      </c>
      <c r="F21" s="8">
        <f t="shared" si="3"/>
        <v>57</v>
      </c>
      <c r="G21" s="12" t="s">
        <v>37</v>
      </c>
      <c r="H21" s="60">
        <v>220</v>
      </c>
      <c r="I21" s="10">
        <v>200</v>
      </c>
      <c r="J21" s="8">
        <f t="shared" si="1"/>
        <v>420</v>
      </c>
      <c r="K21" s="2"/>
      <c r="L21" s="2" t="s">
        <v>76</v>
      </c>
      <c r="M21" s="7">
        <f>AVERAGE(C41:C44)</f>
        <v>220</v>
      </c>
      <c r="N21" s="7">
        <f>AVERAGE(D41:D44)</f>
        <v>200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0">
        <v>220</v>
      </c>
      <c r="D22" s="10">
        <v>200</v>
      </c>
      <c r="E22" s="11">
        <f t="shared" si="0"/>
        <v>420</v>
      </c>
      <c r="F22" s="8">
        <f t="shared" si="3"/>
        <v>58</v>
      </c>
      <c r="G22" s="12" t="s">
        <v>39</v>
      </c>
      <c r="H22" s="60">
        <v>220</v>
      </c>
      <c r="I22" s="10">
        <v>200</v>
      </c>
      <c r="J22" s="8">
        <f t="shared" si="1"/>
        <v>420</v>
      </c>
      <c r="K22" s="2"/>
      <c r="L22" s="2" t="s">
        <v>84</v>
      </c>
      <c r="M22" s="7">
        <f>AVERAGE(C45:C48)</f>
        <v>220</v>
      </c>
      <c r="N22" s="7">
        <f>AVERAGE(D45:D48)</f>
        <v>200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0">
        <v>220</v>
      </c>
      <c r="D23" s="10">
        <v>200</v>
      </c>
      <c r="E23" s="11">
        <f t="shared" si="0"/>
        <v>420</v>
      </c>
      <c r="F23" s="8">
        <f t="shared" si="3"/>
        <v>59</v>
      </c>
      <c r="G23" s="12" t="s">
        <v>41</v>
      </c>
      <c r="H23" s="60">
        <v>220</v>
      </c>
      <c r="I23" s="10">
        <v>200</v>
      </c>
      <c r="J23" s="8">
        <f t="shared" si="1"/>
        <v>420</v>
      </c>
      <c r="K23" s="2"/>
      <c r="L23" s="2" t="s">
        <v>92</v>
      </c>
      <c r="M23" s="7">
        <f>AVERAGE(C49:C52)</f>
        <v>220</v>
      </c>
      <c r="N23" s="7">
        <f>AVERAGE(D49:D52)</f>
        <v>200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0">
        <v>220</v>
      </c>
      <c r="D24" s="10">
        <v>200</v>
      </c>
      <c r="E24" s="11">
        <f t="shared" si="0"/>
        <v>420</v>
      </c>
      <c r="F24" s="8">
        <f t="shared" si="3"/>
        <v>60</v>
      </c>
      <c r="G24" s="12" t="s">
        <v>43</v>
      </c>
      <c r="H24" s="60">
        <v>220</v>
      </c>
      <c r="I24" s="10">
        <v>200</v>
      </c>
      <c r="J24" s="8">
        <f t="shared" si="1"/>
        <v>420</v>
      </c>
      <c r="K24" s="2"/>
      <c r="L24" s="13" t="s">
        <v>100</v>
      </c>
      <c r="M24" s="7">
        <f>AVERAGE(C53:C56)</f>
        <v>220</v>
      </c>
      <c r="N24" s="7">
        <f>AVERAGE(D53:D56)</f>
        <v>200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0">
        <v>220</v>
      </c>
      <c r="D25" s="10">
        <v>200</v>
      </c>
      <c r="E25" s="11">
        <f t="shared" si="0"/>
        <v>420</v>
      </c>
      <c r="F25" s="8">
        <f t="shared" si="3"/>
        <v>61</v>
      </c>
      <c r="G25" s="12" t="s">
        <v>45</v>
      </c>
      <c r="H25" s="60">
        <v>220</v>
      </c>
      <c r="I25" s="10">
        <v>200</v>
      </c>
      <c r="J25" s="8">
        <f t="shared" si="1"/>
        <v>420</v>
      </c>
      <c r="K25" s="2"/>
      <c r="L25" s="16" t="s">
        <v>108</v>
      </c>
      <c r="M25" s="7">
        <f>AVERAGE(C57:C60)</f>
        <v>220</v>
      </c>
      <c r="N25" s="7">
        <f>AVERAGE(D57:D60)</f>
        <v>200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0">
        <v>220</v>
      </c>
      <c r="D26" s="10">
        <v>200</v>
      </c>
      <c r="E26" s="11">
        <f t="shared" si="0"/>
        <v>420</v>
      </c>
      <c r="F26" s="8">
        <f t="shared" si="3"/>
        <v>62</v>
      </c>
      <c r="G26" s="12" t="s">
        <v>47</v>
      </c>
      <c r="H26" s="60">
        <v>220</v>
      </c>
      <c r="I26" s="10">
        <v>200</v>
      </c>
      <c r="J26" s="8">
        <f t="shared" si="1"/>
        <v>420</v>
      </c>
      <c r="K26" s="2"/>
      <c r="L26" s="16" t="s">
        <v>21</v>
      </c>
      <c r="M26" s="7">
        <f>AVERAGE(H13:H16)</f>
        <v>220</v>
      </c>
      <c r="N26" s="7">
        <f>AVERAGE(I13:I16)</f>
        <v>200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0">
        <v>220</v>
      </c>
      <c r="D27" s="10">
        <v>200</v>
      </c>
      <c r="E27" s="11">
        <f t="shared" si="0"/>
        <v>420</v>
      </c>
      <c r="F27" s="8">
        <f t="shared" si="3"/>
        <v>63</v>
      </c>
      <c r="G27" s="12" t="s">
        <v>49</v>
      </c>
      <c r="H27" s="60">
        <v>220</v>
      </c>
      <c r="I27" s="10">
        <v>200</v>
      </c>
      <c r="J27" s="8">
        <f t="shared" si="1"/>
        <v>420</v>
      </c>
      <c r="K27" s="2"/>
      <c r="L27" s="24" t="s">
        <v>29</v>
      </c>
      <c r="M27" s="7">
        <f>AVERAGE(H17:H20)</f>
        <v>220</v>
      </c>
      <c r="N27" s="7">
        <f>AVERAGE(I17:I20)</f>
        <v>200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0">
        <v>220</v>
      </c>
      <c r="D28" s="10">
        <v>200</v>
      </c>
      <c r="E28" s="11">
        <f t="shared" si="0"/>
        <v>420</v>
      </c>
      <c r="F28" s="8">
        <f t="shared" si="3"/>
        <v>64</v>
      </c>
      <c r="G28" s="12" t="s">
        <v>51</v>
      </c>
      <c r="H28" s="60">
        <v>220</v>
      </c>
      <c r="I28" s="10">
        <v>200</v>
      </c>
      <c r="J28" s="8">
        <f t="shared" si="1"/>
        <v>420</v>
      </c>
      <c r="K28" s="2"/>
      <c r="L28" s="2" t="s">
        <v>37</v>
      </c>
      <c r="M28" s="7">
        <f>AVERAGE(H21:H24)</f>
        <v>220</v>
      </c>
      <c r="N28" s="7">
        <f>AVERAGE(I21:I24)</f>
        <v>200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0">
        <v>220</v>
      </c>
      <c r="D29" s="10">
        <v>200</v>
      </c>
      <c r="E29" s="11">
        <f t="shared" si="0"/>
        <v>420</v>
      </c>
      <c r="F29" s="8">
        <f t="shared" si="3"/>
        <v>65</v>
      </c>
      <c r="G29" s="12" t="s">
        <v>53</v>
      </c>
      <c r="H29" s="60">
        <v>220</v>
      </c>
      <c r="I29" s="10">
        <v>200</v>
      </c>
      <c r="J29" s="8">
        <f t="shared" si="1"/>
        <v>420</v>
      </c>
      <c r="K29" s="2"/>
      <c r="L29" s="2" t="s">
        <v>45</v>
      </c>
      <c r="M29" s="7">
        <f>AVERAGE(H25:H28)</f>
        <v>220</v>
      </c>
      <c r="N29" s="7">
        <f>AVERAGE(I25:I28)</f>
        <v>200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0">
        <v>220</v>
      </c>
      <c r="D30" s="10">
        <v>200</v>
      </c>
      <c r="E30" s="11">
        <f t="shared" si="0"/>
        <v>420</v>
      </c>
      <c r="F30" s="8">
        <f t="shared" si="3"/>
        <v>66</v>
      </c>
      <c r="G30" s="12" t="s">
        <v>55</v>
      </c>
      <c r="H30" s="60">
        <v>220</v>
      </c>
      <c r="I30" s="10">
        <v>200</v>
      </c>
      <c r="J30" s="8">
        <f t="shared" si="1"/>
        <v>420</v>
      </c>
      <c r="K30" s="2"/>
      <c r="L30" s="2" t="s">
        <v>53</v>
      </c>
      <c r="M30" s="7">
        <f>AVERAGE(H29:H32)</f>
        <v>220</v>
      </c>
      <c r="N30" s="7">
        <f>AVERAGE(I29:I32)</f>
        <v>200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0">
        <v>220</v>
      </c>
      <c r="D31" s="10">
        <v>200</v>
      </c>
      <c r="E31" s="11">
        <f t="shared" si="0"/>
        <v>420</v>
      </c>
      <c r="F31" s="8">
        <f t="shared" si="3"/>
        <v>67</v>
      </c>
      <c r="G31" s="12" t="s">
        <v>57</v>
      </c>
      <c r="H31" s="60">
        <v>220</v>
      </c>
      <c r="I31" s="10">
        <v>200</v>
      </c>
      <c r="J31" s="8">
        <f t="shared" si="1"/>
        <v>420</v>
      </c>
      <c r="K31" s="2"/>
      <c r="L31" s="2" t="s">
        <v>61</v>
      </c>
      <c r="M31" s="7">
        <f>AVERAGE(H33:H36)</f>
        <v>220</v>
      </c>
      <c r="N31" s="7">
        <f>AVERAGE(I33:I36)</f>
        <v>200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0">
        <v>220</v>
      </c>
      <c r="D32" s="10">
        <v>200</v>
      </c>
      <c r="E32" s="11">
        <f t="shared" si="0"/>
        <v>420</v>
      </c>
      <c r="F32" s="8">
        <f t="shared" si="3"/>
        <v>68</v>
      </c>
      <c r="G32" s="12" t="s">
        <v>59</v>
      </c>
      <c r="H32" s="60">
        <v>220</v>
      </c>
      <c r="I32" s="10">
        <v>200</v>
      </c>
      <c r="J32" s="8">
        <f t="shared" si="1"/>
        <v>420</v>
      </c>
      <c r="K32" s="2"/>
      <c r="L32" s="2" t="s">
        <v>69</v>
      </c>
      <c r="M32" s="7">
        <f>AVERAGE(H37:H40)</f>
        <v>220</v>
      </c>
      <c r="N32" s="7">
        <f>AVERAGE(I37:I40)</f>
        <v>200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0">
        <v>220</v>
      </c>
      <c r="D33" s="10">
        <v>200</v>
      </c>
      <c r="E33" s="11">
        <f t="shared" si="0"/>
        <v>420</v>
      </c>
      <c r="F33" s="8">
        <f t="shared" si="3"/>
        <v>69</v>
      </c>
      <c r="G33" s="12" t="s">
        <v>61</v>
      </c>
      <c r="H33" s="60">
        <v>220</v>
      </c>
      <c r="I33" s="10">
        <v>200</v>
      </c>
      <c r="J33" s="8">
        <f t="shared" si="1"/>
        <v>420</v>
      </c>
      <c r="K33" s="2"/>
      <c r="L33" s="2" t="s">
        <v>77</v>
      </c>
      <c r="M33" s="7">
        <f>AVERAGE(H41:H44)</f>
        <v>220</v>
      </c>
      <c r="N33" s="7">
        <f>AVERAGE(I41:I44)</f>
        <v>200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0">
        <v>220</v>
      </c>
      <c r="D34" s="10">
        <v>200</v>
      </c>
      <c r="E34" s="11">
        <f t="shared" si="0"/>
        <v>420</v>
      </c>
      <c r="F34" s="8">
        <f t="shared" si="3"/>
        <v>70</v>
      </c>
      <c r="G34" s="12" t="s">
        <v>63</v>
      </c>
      <c r="H34" s="60">
        <v>220</v>
      </c>
      <c r="I34" s="10">
        <v>200</v>
      </c>
      <c r="J34" s="8">
        <f t="shared" si="1"/>
        <v>420</v>
      </c>
      <c r="K34" s="2"/>
      <c r="L34" s="2" t="s">
        <v>85</v>
      </c>
      <c r="M34" s="7">
        <f>AVERAGE(H45:H48)</f>
        <v>220</v>
      </c>
      <c r="N34" s="7">
        <f>AVERAGE(I45:I48)</f>
        <v>200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0">
        <v>220</v>
      </c>
      <c r="D35" s="10">
        <v>200</v>
      </c>
      <c r="E35" s="11">
        <f t="shared" si="0"/>
        <v>420</v>
      </c>
      <c r="F35" s="8">
        <f t="shared" si="3"/>
        <v>71</v>
      </c>
      <c r="G35" s="12" t="s">
        <v>65</v>
      </c>
      <c r="H35" s="60">
        <v>220</v>
      </c>
      <c r="I35" s="10">
        <v>200</v>
      </c>
      <c r="J35" s="8">
        <f t="shared" si="1"/>
        <v>420</v>
      </c>
      <c r="K35" s="2"/>
      <c r="L35" s="2" t="s">
        <v>93</v>
      </c>
      <c r="M35" s="7">
        <f>AVERAGE(H49:H52)</f>
        <v>220</v>
      </c>
      <c r="N35" s="7">
        <f>AVERAGE(I49:I52)</f>
        <v>200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0">
        <v>220</v>
      </c>
      <c r="D36" s="10">
        <v>200</v>
      </c>
      <c r="E36" s="11">
        <f t="shared" si="0"/>
        <v>420</v>
      </c>
      <c r="F36" s="8">
        <f t="shared" si="3"/>
        <v>72</v>
      </c>
      <c r="G36" s="12" t="s">
        <v>67</v>
      </c>
      <c r="H36" s="60">
        <v>220</v>
      </c>
      <c r="I36" s="10">
        <v>200</v>
      </c>
      <c r="J36" s="8">
        <f t="shared" si="1"/>
        <v>420</v>
      </c>
      <c r="K36" s="2"/>
      <c r="L36" s="108" t="s">
        <v>101</v>
      </c>
      <c r="M36" s="7">
        <f>AVERAGE(H53:H56)</f>
        <v>220</v>
      </c>
      <c r="N36" s="7">
        <f>AVERAGE(I53:I56)</f>
        <v>200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0">
        <v>220</v>
      </c>
      <c r="D37" s="10">
        <v>200</v>
      </c>
      <c r="E37" s="11">
        <f t="shared" si="0"/>
        <v>420</v>
      </c>
      <c r="F37" s="8">
        <v>73</v>
      </c>
      <c r="G37" s="12" t="s">
        <v>69</v>
      </c>
      <c r="H37" s="60">
        <v>220</v>
      </c>
      <c r="I37" s="10">
        <v>200</v>
      </c>
      <c r="J37" s="8">
        <f t="shared" si="1"/>
        <v>420</v>
      </c>
      <c r="K37" s="2"/>
      <c r="L37" s="108" t="s">
        <v>109</v>
      </c>
      <c r="M37" s="7">
        <f>AVERAGE(H57:H60)</f>
        <v>220</v>
      </c>
      <c r="N37" s="7">
        <f>AVERAGE(I57:I60)</f>
        <v>200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0">
        <v>220</v>
      </c>
      <c r="D38" s="10">
        <v>200</v>
      </c>
      <c r="E38" s="8">
        <f t="shared" si="0"/>
        <v>420</v>
      </c>
      <c r="F38" s="8">
        <f t="shared" ref="F38:F60" si="5">F37+1</f>
        <v>74</v>
      </c>
      <c r="G38" s="12" t="s">
        <v>71</v>
      </c>
      <c r="H38" s="60">
        <v>220</v>
      </c>
      <c r="I38" s="10">
        <v>200</v>
      </c>
      <c r="J38" s="8">
        <f t="shared" si="1"/>
        <v>420</v>
      </c>
      <c r="K38" s="2"/>
      <c r="L38" s="108" t="s">
        <v>299</v>
      </c>
      <c r="M38" s="108">
        <f>AVERAGE(M14:M37)</f>
        <v>220</v>
      </c>
      <c r="N38" s="108">
        <f>AVERAGE(N14:N37)</f>
        <v>200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0">
        <v>220</v>
      </c>
      <c r="D39" s="10">
        <v>200</v>
      </c>
      <c r="E39" s="8">
        <f t="shared" si="0"/>
        <v>420</v>
      </c>
      <c r="F39" s="8">
        <f t="shared" si="5"/>
        <v>75</v>
      </c>
      <c r="G39" s="12" t="s">
        <v>73</v>
      </c>
      <c r="H39" s="60">
        <v>220</v>
      </c>
      <c r="I39" s="10">
        <v>200</v>
      </c>
      <c r="J39" s="8">
        <f t="shared" si="1"/>
        <v>420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0">
        <v>220</v>
      </c>
      <c r="D40" s="10">
        <v>200</v>
      </c>
      <c r="E40" s="8">
        <f t="shared" si="0"/>
        <v>420</v>
      </c>
      <c r="F40" s="8">
        <f t="shared" si="5"/>
        <v>76</v>
      </c>
      <c r="G40" s="12" t="s">
        <v>75</v>
      </c>
      <c r="H40" s="60">
        <v>220</v>
      </c>
      <c r="I40" s="10">
        <v>200</v>
      </c>
      <c r="J40" s="8">
        <f t="shared" si="1"/>
        <v>420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0">
        <v>220</v>
      </c>
      <c r="D41" s="10">
        <v>200</v>
      </c>
      <c r="E41" s="8">
        <f t="shared" si="0"/>
        <v>420</v>
      </c>
      <c r="F41" s="8">
        <f t="shared" si="5"/>
        <v>77</v>
      </c>
      <c r="G41" s="12" t="s">
        <v>77</v>
      </c>
      <c r="H41" s="60">
        <v>220</v>
      </c>
      <c r="I41" s="10">
        <v>200</v>
      </c>
      <c r="J41" s="8">
        <f t="shared" si="1"/>
        <v>420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0">
        <v>220</v>
      </c>
      <c r="D42" s="10">
        <v>200</v>
      </c>
      <c r="E42" s="8">
        <f t="shared" si="0"/>
        <v>420</v>
      </c>
      <c r="F42" s="8">
        <f t="shared" si="5"/>
        <v>78</v>
      </c>
      <c r="G42" s="12" t="s">
        <v>79</v>
      </c>
      <c r="H42" s="60">
        <v>220</v>
      </c>
      <c r="I42" s="10">
        <v>200</v>
      </c>
      <c r="J42" s="8">
        <f t="shared" si="1"/>
        <v>420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0">
        <v>220</v>
      </c>
      <c r="D43" s="10">
        <v>200</v>
      </c>
      <c r="E43" s="8">
        <f t="shared" si="0"/>
        <v>420</v>
      </c>
      <c r="F43" s="8">
        <f t="shared" si="5"/>
        <v>79</v>
      </c>
      <c r="G43" s="12" t="s">
        <v>81</v>
      </c>
      <c r="H43" s="60">
        <v>220</v>
      </c>
      <c r="I43" s="10">
        <v>200</v>
      </c>
      <c r="J43" s="8">
        <f t="shared" si="1"/>
        <v>420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0">
        <v>220</v>
      </c>
      <c r="D44" s="10">
        <v>200</v>
      </c>
      <c r="E44" s="8">
        <f t="shared" si="0"/>
        <v>420</v>
      </c>
      <c r="F44" s="8">
        <f t="shared" si="5"/>
        <v>80</v>
      </c>
      <c r="G44" s="12" t="s">
        <v>83</v>
      </c>
      <c r="H44" s="60">
        <v>220</v>
      </c>
      <c r="I44" s="10">
        <v>200</v>
      </c>
      <c r="J44" s="8">
        <f t="shared" si="1"/>
        <v>420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0">
        <v>220</v>
      </c>
      <c r="D45" s="10">
        <v>200</v>
      </c>
      <c r="E45" s="8">
        <f t="shared" si="0"/>
        <v>420</v>
      </c>
      <c r="F45" s="8">
        <f t="shared" si="5"/>
        <v>81</v>
      </c>
      <c r="G45" s="12" t="s">
        <v>85</v>
      </c>
      <c r="H45" s="60">
        <v>220</v>
      </c>
      <c r="I45" s="10">
        <v>200</v>
      </c>
      <c r="J45" s="8">
        <f t="shared" si="1"/>
        <v>420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0">
        <v>220</v>
      </c>
      <c r="D46" s="10">
        <v>200</v>
      </c>
      <c r="E46" s="8">
        <f t="shared" si="0"/>
        <v>420</v>
      </c>
      <c r="F46" s="8">
        <f t="shared" si="5"/>
        <v>82</v>
      </c>
      <c r="G46" s="12" t="s">
        <v>87</v>
      </c>
      <c r="H46" s="60">
        <v>220</v>
      </c>
      <c r="I46" s="10">
        <v>200</v>
      </c>
      <c r="J46" s="8">
        <f t="shared" si="1"/>
        <v>420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0">
        <v>220</v>
      </c>
      <c r="D47" s="10">
        <v>200</v>
      </c>
      <c r="E47" s="8">
        <f t="shared" si="0"/>
        <v>420</v>
      </c>
      <c r="F47" s="8">
        <f t="shared" si="5"/>
        <v>83</v>
      </c>
      <c r="G47" s="12" t="s">
        <v>89</v>
      </c>
      <c r="H47" s="60">
        <v>220</v>
      </c>
      <c r="I47" s="10">
        <v>200</v>
      </c>
      <c r="J47" s="8">
        <f t="shared" si="1"/>
        <v>420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0">
        <v>220</v>
      </c>
      <c r="D48" s="10">
        <v>200</v>
      </c>
      <c r="E48" s="8">
        <f t="shared" si="0"/>
        <v>420</v>
      </c>
      <c r="F48" s="8">
        <f t="shared" si="5"/>
        <v>84</v>
      </c>
      <c r="G48" s="12" t="s">
        <v>91</v>
      </c>
      <c r="H48" s="60">
        <v>220</v>
      </c>
      <c r="I48" s="10">
        <v>200</v>
      </c>
      <c r="J48" s="8">
        <f t="shared" si="1"/>
        <v>420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0">
        <v>220</v>
      </c>
      <c r="D49" s="10">
        <v>200</v>
      </c>
      <c r="E49" s="8">
        <f t="shared" si="0"/>
        <v>420</v>
      </c>
      <c r="F49" s="8">
        <f t="shared" si="5"/>
        <v>85</v>
      </c>
      <c r="G49" s="12" t="s">
        <v>93</v>
      </c>
      <c r="H49" s="60">
        <v>220</v>
      </c>
      <c r="I49" s="10">
        <v>200</v>
      </c>
      <c r="J49" s="8">
        <f t="shared" si="1"/>
        <v>420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0">
        <v>220</v>
      </c>
      <c r="D50" s="10">
        <v>200</v>
      </c>
      <c r="E50" s="8">
        <f t="shared" si="0"/>
        <v>420</v>
      </c>
      <c r="F50" s="8">
        <f t="shared" si="5"/>
        <v>86</v>
      </c>
      <c r="G50" s="12" t="s">
        <v>95</v>
      </c>
      <c r="H50" s="60">
        <v>220</v>
      </c>
      <c r="I50" s="10">
        <v>200</v>
      </c>
      <c r="J50" s="8">
        <f t="shared" si="1"/>
        <v>420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0">
        <v>220</v>
      </c>
      <c r="D51" s="10">
        <v>200</v>
      </c>
      <c r="E51" s="8">
        <f t="shared" si="0"/>
        <v>420</v>
      </c>
      <c r="F51" s="8">
        <f t="shared" si="5"/>
        <v>87</v>
      </c>
      <c r="G51" s="12" t="s">
        <v>97</v>
      </c>
      <c r="H51" s="60">
        <v>220</v>
      </c>
      <c r="I51" s="10">
        <v>200</v>
      </c>
      <c r="J51" s="8">
        <f t="shared" si="1"/>
        <v>420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0">
        <v>220</v>
      </c>
      <c r="D52" s="10">
        <v>200</v>
      </c>
      <c r="E52" s="8">
        <f t="shared" si="0"/>
        <v>420</v>
      </c>
      <c r="F52" s="8">
        <f t="shared" si="5"/>
        <v>88</v>
      </c>
      <c r="G52" s="12" t="s">
        <v>99</v>
      </c>
      <c r="H52" s="60">
        <v>220</v>
      </c>
      <c r="I52" s="10">
        <v>200</v>
      </c>
      <c r="J52" s="8">
        <f t="shared" si="1"/>
        <v>420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0">
        <v>220</v>
      </c>
      <c r="D53" s="10">
        <v>200</v>
      </c>
      <c r="E53" s="8">
        <f t="shared" si="0"/>
        <v>420</v>
      </c>
      <c r="F53" s="8">
        <f t="shared" si="5"/>
        <v>89</v>
      </c>
      <c r="G53" s="12" t="s">
        <v>101</v>
      </c>
      <c r="H53" s="60">
        <v>220</v>
      </c>
      <c r="I53" s="10">
        <v>200</v>
      </c>
      <c r="J53" s="8">
        <f t="shared" si="1"/>
        <v>420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0">
        <v>220</v>
      </c>
      <c r="D54" s="10">
        <v>200</v>
      </c>
      <c r="E54" s="8">
        <f t="shared" si="0"/>
        <v>420</v>
      </c>
      <c r="F54" s="8">
        <f t="shared" si="5"/>
        <v>90</v>
      </c>
      <c r="G54" s="12" t="s">
        <v>103</v>
      </c>
      <c r="H54" s="60">
        <v>220</v>
      </c>
      <c r="I54" s="10">
        <v>200</v>
      </c>
      <c r="J54" s="8">
        <f t="shared" si="1"/>
        <v>420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0">
        <v>220</v>
      </c>
      <c r="D55" s="10">
        <v>200</v>
      </c>
      <c r="E55" s="8">
        <f t="shared" si="0"/>
        <v>420</v>
      </c>
      <c r="F55" s="8">
        <f t="shared" si="5"/>
        <v>91</v>
      </c>
      <c r="G55" s="12" t="s">
        <v>105</v>
      </c>
      <c r="H55" s="60">
        <v>220</v>
      </c>
      <c r="I55" s="10">
        <v>200</v>
      </c>
      <c r="J55" s="8">
        <f t="shared" si="1"/>
        <v>420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0">
        <v>220</v>
      </c>
      <c r="D56" s="10">
        <v>200</v>
      </c>
      <c r="E56" s="8">
        <f t="shared" si="0"/>
        <v>420</v>
      </c>
      <c r="F56" s="8">
        <f t="shared" si="5"/>
        <v>92</v>
      </c>
      <c r="G56" s="12" t="s">
        <v>107</v>
      </c>
      <c r="H56" s="60">
        <v>220</v>
      </c>
      <c r="I56" s="10">
        <v>200</v>
      </c>
      <c r="J56" s="8">
        <f t="shared" si="1"/>
        <v>420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0">
        <v>220</v>
      </c>
      <c r="D57" s="10">
        <v>200</v>
      </c>
      <c r="E57" s="8">
        <f t="shared" si="0"/>
        <v>420</v>
      </c>
      <c r="F57" s="8">
        <f t="shared" si="5"/>
        <v>93</v>
      </c>
      <c r="G57" s="12" t="s">
        <v>109</v>
      </c>
      <c r="H57" s="60">
        <v>220</v>
      </c>
      <c r="I57" s="10">
        <v>200</v>
      </c>
      <c r="J57" s="8">
        <f t="shared" si="1"/>
        <v>420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0">
        <v>220</v>
      </c>
      <c r="D58" s="10">
        <v>200</v>
      </c>
      <c r="E58" s="8">
        <f t="shared" si="0"/>
        <v>420</v>
      </c>
      <c r="F58" s="8">
        <f t="shared" si="5"/>
        <v>94</v>
      </c>
      <c r="G58" s="12" t="s">
        <v>111</v>
      </c>
      <c r="H58" s="60">
        <v>220</v>
      </c>
      <c r="I58" s="10">
        <v>200</v>
      </c>
      <c r="J58" s="8">
        <f t="shared" si="1"/>
        <v>420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0">
        <v>220</v>
      </c>
      <c r="D59" s="10">
        <v>200</v>
      </c>
      <c r="E59" s="17">
        <f t="shared" si="0"/>
        <v>420</v>
      </c>
      <c r="F59" s="17">
        <f t="shared" si="5"/>
        <v>95</v>
      </c>
      <c r="G59" s="18" t="s">
        <v>113</v>
      </c>
      <c r="H59" s="60">
        <v>220</v>
      </c>
      <c r="I59" s="10">
        <v>200</v>
      </c>
      <c r="J59" s="17">
        <f t="shared" si="1"/>
        <v>420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0">
        <v>220</v>
      </c>
      <c r="D60" s="10">
        <v>200</v>
      </c>
      <c r="E60" s="17">
        <f t="shared" si="0"/>
        <v>420</v>
      </c>
      <c r="F60" s="17">
        <f t="shared" si="5"/>
        <v>96</v>
      </c>
      <c r="G60" s="18" t="s">
        <v>115</v>
      </c>
      <c r="H60" s="60">
        <v>220</v>
      </c>
      <c r="I60" s="10">
        <v>200</v>
      </c>
      <c r="J60" s="17">
        <f t="shared" si="1"/>
        <v>420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49.5" customHeight="1" x14ac:dyDescent="0.25">
      <c r="A62" s="136" t="s">
        <v>186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182</v>
      </c>
      <c r="F63" s="144"/>
      <c r="G63" s="145"/>
      <c r="H63" s="21">
        <v>0</v>
      </c>
      <c r="I63" s="21">
        <v>5.4660000000000002</v>
      </c>
      <c r="J63" s="21">
        <f>H63+I63</f>
        <v>5.4660000000000002</v>
      </c>
      <c r="K63" s="2"/>
      <c r="L63" s="22">
        <f>49.33+23.33+20</f>
        <v>92.66</v>
      </c>
      <c r="M63" s="32">
        <f>L63/1000</f>
        <v>9.2659999999999992E-2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183</v>
      </c>
      <c r="F64" s="147"/>
      <c r="G64" s="148"/>
      <c r="H64" s="36">
        <f>K81</f>
        <v>0</v>
      </c>
      <c r="I64" s="36">
        <f>L81</f>
        <v>9.2659999999999992E-2</v>
      </c>
      <c r="J64" s="36">
        <f>H64+I64</f>
        <v>9.2659999999999992E-2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184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0.114</v>
      </c>
      <c r="N66" s="28">
        <v>0.60499999999999998</v>
      </c>
      <c r="O66" s="29">
        <f>M66+N66</f>
        <v>0.71899999999999997</v>
      </c>
      <c r="P66" s="29">
        <f>O66/J63*100</f>
        <v>13.154043175997071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I63+I64-N66-(2*0.018)-M66</f>
        <v>4.8036600000000016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0.20015250000000007</v>
      </c>
      <c r="O68" s="23"/>
      <c r="P68" s="32">
        <f>M68+N68</f>
        <v>0.20015250000000007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200.15250000000006</v>
      </c>
      <c r="O69" s="23"/>
      <c r="P69" s="29">
        <f>M69+N69</f>
        <v>200.15250000000006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34"/>
      <c r="B71" s="135"/>
      <c r="C71" s="135"/>
      <c r="D71" s="135"/>
      <c r="E71" s="58"/>
      <c r="F71" s="2"/>
      <c r="G71" s="2"/>
      <c r="H71" s="2"/>
      <c r="I71" s="2"/>
      <c r="J71" s="5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7.3599999999999999E-2</v>
      </c>
      <c r="M80" s="32">
        <f>K80+L80</f>
        <v>7.3599999999999999E-2</v>
      </c>
      <c r="N80" s="32">
        <f>M80-M63</f>
        <v>-1.9059999999999994E-2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9.2659999999999992E-2</v>
      </c>
      <c r="M81" s="32">
        <f>K81+L81</f>
        <v>9.2659999999999992E-2</v>
      </c>
      <c r="N81" s="32">
        <f>N80/2</f>
        <v>-9.5299999999999968E-3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D1" workbookViewId="0">
      <selection activeCell="N37" sqref="N37"/>
    </sheetView>
  </sheetViews>
  <sheetFormatPr defaultColWidth="14.42578125" defaultRowHeight="15" x14ac:dyDescent="0.25"/>
  <cols>
    <col min="1" max="1" width="10.5703125" style="62" customWidth="1"/>
    <col min="2" max="2" width="18.5703125" style="62" customWidth="1"/>
    <col min="3" max="4" width="12.7109375" style="62" customWidth="1"/>
    <col min="5" max="5" width="14.7109375" style="62" customWidth="1"/>
    <col min="6" max="6" width="12.42578125" style="62" customWidth="1"/>
    <col min="7" max="7" width="15.140625" style="62" customWidth="1"/>
    <col min="8" max="9" width="12.7109375" style="62" customWidth="1"/>
    <col min="10" max="10" width="15" style="62" customWidth="1"/>
    <col min="11" max="11" width="9.140625" style="62" customWidth="1"/>
    <col min="12" max="12" width="13" style="62" customWidth="1"/>
    <col min="13" max="13" width="12.7109375" style="62" customWidth="1"/>
    <col min="14" max="14" width="14.28515625" style="62" customWidth="1"/>
    <col min="15" max="15" width="7.85546875" style="62" customWidth="1"/>
    <col min="16" max="17" width="9.140625" style="62" customWidth="1"/>
    <col min="18" max="16384" width="14.42578125" style="62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187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188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0">
        <v>165</v>
      </c>
      <c r="D13" s="10">
        <v>200</v>
      </c>
      <c r="E13" s="11">
        <f t="shared" ref="E13:E60" si="0">SUM(C13,D13)</f>
        <v>365</v>
      </c>
      <c r="F13" s="8">
        <v>49</v>
      </c>
      <c r="G13" s="12" t="s">
        <v>21</v>
      </c>
      <c r="H13" s="60">
        <v>165</v>
      </c>
      <c r="I13" s="10">
        <v>200</v>
      </c>
      <c r="J13" s="8">
        <f t="shared" ref="J13:J60" si="1">SUM(H13,I13)</f>
        <v>365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0">
        <v>165</v>
      </c>
      <c r="D14" s="10">
        <v>200</v>
      </c>
      <c r="E14" s="11">
        <f t="shared" si="0"/>
        <v>365</v>
      </c>
      <c r="F14" s="8">
        <f t="shared" ref="F14:F36" si="3">F13+1</f>
        <v>50</v>
      </c>
      <c r="G14" s="12" t="s">
        <v>23</v>
      </c>
      <c r="H14" s="60">
        <v>165</v>
      </c>
      <c r="I14" s="10">
        <v>200</v>
      </c>
      <c r="J14" s="8">
        <f t="shared" si="1"/>
        <v>365</v>
      </c>
      <c r="K14" s="2"/>
      <c r="L14" s="2" t="s">
        <v>20</v>
      </c>
      <c r="M14" s="7">
        <f>AVERAGE(C13:C16)</f>
        <v>165</v>
      </c>
      <c r="N14" s="7">
        <f>AVERAGE(D13:D16)</f>
        <v>200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0">
        <v>165</v>
      </c>
      <c r="D15" s="10">
        <v>200</v>
      </c>
      <c r="E15" s="11">
        <f t="shared" si="0"/>
        <v>365</v>
      </c>
      <c r="F15" s="8">
        <f t="shared" si="3"/>
        <v>51</v>
      </c>
      <c r="G15" s="12" t="s">
        <v>25</v>
      </c>
      <c r="H15" s="60">
        <v>165</v>
      </c>
      <c r="I15" s="10">
        <v>200</v>
      </c>
      <c r="J15" s="8">
        <f t="shared" si="1"/>
        <v>365</v>
      </c>
      <c r="K15" s="2"/>
      <c r="L15" s="2" t="s">
        <v>28</v>
      </c>
      <c r="M15" s="7">
        <f>AVERAGE(C17:C20)</f>
        <v>165</v>
      </c>
      <c r="N15" s="7">
        <f>AVERAGE(D17:D20)</f>
        <v>200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0">
        <v>165</v>
      </c>
      <c r="D16" s="10">
        <v>200</v>
      </c>
      <c r="E16" s="11">
        <f t="shared" si="0"/>
        <v>365</v>
      </c>
      <c r="F16" s="8">
        <f t="shared" si="3"/>
        <v>52</v>
      </c>
      <c r="G16" s="12" t="s">
        <v>27</v>
      </c>
      <c r="H16" s="60">
        <v>165</v>
      </c>
      <c r="I16" s="10">
        <v>200</v>
      </c>
      <c r="J16" s="8">
        <f t="shared" si="1"/>
        <v>365</v>
      </c>
      <c r="K16" s="2"/>
      <c r="L16" s="2" t="s">
        <v>36</v>
      </c>
      <c r="M16" s="7">
        <f>AVERAGE(C21:C24)</f>
        <v>165</v>
      </c>
      <c r="N16" s="7">
        <f>AVERAGE(D21:D24)</f>
        <v>200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0">
        <v>165</v>
      </c>
      <c r="D17" s="10">
        <v>200</v>
      </c>
      <c r="E17" s="11">
        <f t="shared" si="0"/>
        <v>365</v>
      </c>
      <c r="F17" s="8">
        <f t="shared" si="3"/>
        <v>53</v>
      </c>
      <c r="G17" s="12" t="s">
        <v>29</v>
      </c>
      <c r="H17" s="60">
        <v>165</v>
      </c>
      <c r="I17" s="10">
        <v>200</v>
      </c>
      <c r="J17" s="8">
        <f t="shared" si="1"/>
        <v>365</v>
      </c>
      <c r="K17" s="2"/>
      <c r="L17" s="2" t="s">
        <v>44</v>
      </c>
      <c r="M17" s="7">
        <f>AVERAGE(C25:C28)</f>
        <v>165</v>
      </c>
      <c r="N17" s="7">
        <f>AVERAGE(D25:D28)</f>
        <v>200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0">
        <v>165</v>
      </c>
      <c r="D18" s="10">
        <v>200</v>
      </c>
      <c r="E18" s="11">
        <f t="shared" si="0"/>
        <v>365</v>
      </c>
      <c r="F18" s="8">
        <f t="shared" si="3"/>
        <v>54</v>
      </c>
      <c r="G18" s="12" t="s">
        <v>31</v>
      </c>
      <c r="H18" s="60">
        <v>165</v>
      </c>
      <c r="I18" s="10">
        <v>200</v>
      </c>
      <c r="J18" s="8">
        <f t="shared" si="1"/>
        <v>365</v>
      </c>
      <c r="K18" s="2"/>
      <c r="L18" s="2" t="s">
        <v>52</v>
      </c>
      <c r="M18" s="7">
        <f>AVERAGE(C29:C32)</f>
        <v>165</v>
      </c>
      <c r="N18" s="7">
        <f>AVERAGE(D29:D32)</f>
        <v>200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0">
        <v>165</v>
      </c>
      <c r="D19" s="10">
        <v>200</v>
      </c>
      <c r="E19" s="11">
        <f t="shared" si="0"/>
        <v>365</v>
      </c>
      <c r="F19" s="8">
        <f t="shared" si="3"/>
        <v>55</v>
      </c>
      <c r="G19" s="12" t="s">
        <v>33</v>
      </c>
      <c r="H19" s="60">
        <v>165</v>
      </c>
      <c r="I19" s="10">
        <v>200</v>
      </c>
      <c r="J19" s="8">
        <f t="shared" si="1"/>
        <v>365</v>
      </c>
      <c r="K19" s="2"/>
      <c r="L19" s="2" t="s">
        <v>60</v>
      </c>
      <c r="M19" s="7">
        <f>AVERAGE(C33:C36)</f>
        <v>165</v>
      </c>
      <c r="N19" s="7">
        <f>AVERAGE(D33:D36)</f>
        <v>200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0">
        <v>165</v>
      </c>
      <c r="D20" s="10">
        <v>200</v>
      </c>
      <c r="E20" s="11">
        <f t="shared" si="0"/>
        <v>365</v>
      </c>
      <c r="F20" s="8">
        <f t="shared" si="3"/>
        <v>56</v>
      </c>
      <c r="G20" s="12" t="s">
        <v>35</v>
      </c>
      <c r="H20" s="60">
        <v>165</v>
      </c>
      <c r="I20" s="10">
        <v>200</v>
      </c>
      <c r="J20" s="8">
        <f t="shared" si="1"/>
        <v>365</v>
      </c>
      <c r="K20" s="2"/>
      <c r="L20" s="2" t="s">
        <v>68</v>
      </c>
      <c r="M20" s="7">
        <f>AVERAGE(C37:C40)</f>
        <v>165</v>
      </c>
      <c r="N20" s="7">
        <f>AVERAGE(D37:D40)</f>
        <v>200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0">
        <v>165</v>
      </c>
      <c r="D21" s="10">
        <v>200</v>
      </c>
      <c r="E21" s="11">
        <f t="shared" si="0"/>
        <v>365</v>
      </c>
      <c r="F21" s="8">
        <f t="shared" si="3"/>
        <v>57</v>
      </c>
      <c r="G21" s="12" t="s">
        <v>37</v>
      </c>
      <c r="H21" s="60">
        <v>165</v>
      </c>
      <c r="I21" s="10">
        <v>200</v>
      </c>
      <c r="J21" s="8">
        <f t="shared" si="1"/>
        <v>365</v>
      </c>
      <c r="K21" s="2"/>
      <c r="L21" s="2" t="s">
        <v>76</v>
      </c>
      <c r="M21" s="7">
        <f>AVERAGE(C41:C44)</f>
        <v>165</v>
      </c>
      <c r="N21" s="7">
        <f>AVERAGE(D41:D44)</f>
        <v>200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0">
        <v>165</v>
      </c>
      <c r="D22" s="10">
        <v>200</v>
      </c>
      <c r="E22" s="11">
        <f t="shared" si="0"/>
        <v>365</v>
      </c>
      <c r="F22" s="8">
        <f t="shared" si="3"/>
        <v>58</v>
      </c>
      <c r="G22" s="12" t="s">
        <v>39</v>
      </c>
      <c r="H22" s="60">
        <v>165</v>
      </c>
      <c r="I22" s="10">
        <v>200</v>
      </c>
      <c r="J22" s="8">
        <f t="shared" si="1"/>
        <v>365</v>
      </c>
      <c r="K22" s="2"/>
      <c r="L22" s="2" t="s">
        <v>84</v>
      </c>
      <c r="M22" s="7">
        <f>AVERAGE(C45:C48)</f>
        <v>165</v>
      </c>
      <c r="N22" s="7">
        <f>AVERAGE(D45:D48)</f>
        <v>200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0">
        <v>165</v>
      </c>
      <c r="D23" s="10">
        <v>200</v>
      </c>
      <c r="E23" s="11">
        <f t="shared" si="0"/>
        <v>365</v>
      </c>
      <c r="F23" s="8">
        <f t="shared" si="3"/>
        <v>59</v>
      </c>
      <c r="G23" s="12" t="s">
        <v>41</v>
      </c>
      <c r="H23" s="60">
        <v>165</v>
      </c>
      <c r="I23" s="10">
        <v>200</v>
      </c>
      <c r="J23" s="8">
        <f t="shared" si="1"/>
        <v>365</v>
      </c>
      <c r="K23" s="2"/>
      <c r="L23" s="2" t="s">
        <v>92</v>
      </c>
      <c r="M23" s="7">
        <f>AVERAGE(C49:C52)</f>
        <v>165</v>
      </c>
      <c r="N23" s="7">
        <f>AVERAGE(D49:D52)</f>
        <v>200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0">
        <v>165</v>
      </c>
      <c r="D24" s="10">
        <v>200</v>
      </c>
      <c r="E24" s="11">
        <f t="shared" si="0"/>
        <v>365</v>
      </c>
      <c r="F24" s="8">
        <f t="shared" si="3"/>
        <v>60</v>
      </c>
      <c r="G24" s="12" t="s">
        <v>43</v>
      </c>
      <c r="H24" s="60">
        <v>165</v>
      </c>
      <c r="I24" s="10">
        <v>200</v>
      </c>
      <c r="J24" s="8">
        <f t="shared" si="1"/>
        <v>365</v>
      </c>
      <c r="K24" s="2"/>
      <c r="L24" s="13" t="s">
        <v>100</v>
      </c>
      <c r="M24" s="7">
        <f>AVERAGE(C53:C56)</f>
        <v>165</v>
      </c>
      <c r="N24" s="7">
        <f>AVERAGE(D53:D56)</f>
        <v>200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0">
        <v>165</v>
      </c>
      <c r="D25" s="10">
        <v>200</v>
      </c>
      <c r="E25" s="11">
        <f t="shared" si="0"/>
        <v>365</v>
      </c>
      <c r="F25" s="8">
        <f t="shared" si="3"/>
        <v>61</v>
      </c>
      <c r="G25" s="12" t="s">
        <v>45</v>
      </c>
      <c r="H25" s="60">
        <v>165</v>
      </c>
      <c r="I25" s="10">
        <v>200</v>
      </c>
      <c r="J25" s="8">
        <f t="shared" si="1"/>
        <v>365</v>
      </c>
      <c r="K25" s="2"/>
      <c r="L25" s="16" t="s">
        <v>108</v>
      </c>
      <c r="M25" s="7">
        <f>AVERAGE(C57:C60)</f>
        <v>165</v>
      </c>
      <c r="N25" s="7">
        <f>AVERAGE(D57:D60)</f>
        <v>200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0">
        <v>165</v>
      </c>
      <c r="D26" s="10">
        <v>200</v>
      </c>
      <c r="E26" s="11">
        <f t="shared" si="0"/>
        <v>365</v>
      </c>
      <c r="F26" s="8">
        <f t="shared" si="3"/>
        <v>62</v>
      </c>
      <c r="G26" s="12" t="s">
        <v>47</v>
      </c>
      <c r="H26" s="60">
        <v>165</v>
      </c>
      <c r="I26" s="10">
        <v>200</v>
      </c>
      <c r="J26" s="8">
        <f t="shared" si="1"/>
        <v>365</v>
      </c>
      <c r="K26" s="2"/>
      <c r="L26" s="16" t="s">
        <v>21</v>
      </c>
      <c r="M26" s="7">
        <f>AVERAGE(H13:H16)</f>
        <v>165</v>
      </c>
      <c r="N26" s="7">
        <f>AVERAGE(I13:I16)</f>
        <v>200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0">
        <v>165</v>
      </c>
      <c r="D27" s="10">
        <v>200</v>
      </c>
      <c r="E27" s="11">
        <f t="shared" si="0"/>
        <v>365</v>
      </c>
      <c r="F27" s="8">
        <f t="shared" si="3"/>
        <v>63</v>
      </c>
      <c r="G27" s="12" t="s">
        <v>49</v>
      </c>
      <c r="H27" s="60">
        <v>165</v>
      </c>
      <c r="I27" s="10">
        <v>200</v>
      </c>
      <c r="J27" s="8">
        <f t="shared" si="1"/>
        <v>365</v>
      </c>
      <c r="K27" s="2"/>
      <c r="L27" s="24" t="s">
        <v>29</v>
      </c>
      <c r="M27" s="7">
        <f>AVERAGE(H17:H20)</f>
        <v>165</v>
      </c>
      <c r="N27" s="7">
        <f>AVERAGE(I17:I20)</f>
        <v>200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0">
        <v>165</v>
      </c>
      <c r="D28" s="10">
        <v>200</v>
      </c>
      <c r="E28" s="11">
        <f t="shared" si="0"/>
        <v>365</v>
      </c>
      <c r="F28" s="8">
        <f t="shared" si="3"/>
        <v>64</v>
      </c>
      <c r="G28" s="12" t="s">
        <v>51</v>
      </c>
      <c r="H28" s="60">
        <v>165</v>
      </c>
      <c r="I28" s="10">
        <v>200</v>
      </c>
      <c r="J28" s="8">
        <f t="shared" si="1"/>
        <v>365</v>
      </c>
      <c r="K28" s="2"/>
      <c r="L28" s="2" t="s">
        <v>37</v>
      </c>
      <c r="M28" s="7">
        <f>AVERAGE(H21:H24)</f>
        <v>165</v>
      </c>
      <c r="N28" s="7">
        <f>AVERAGE(I21:I24)</f>
        <v>200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0">
        <v>165</v>
      </c>
      <c r="D29" s="10">
        <v>200</v>
      </c>
      <c r="E29" s="11">
        <f t="shared" si="0"/>
        <v>365</v>
      </c>
      <c r="F29" s="8">
        <f t="shared" si="3"/>
        <v>65</v>
      </c>
      <c r="G29" s="12" t="s">
        <v>53</v>
      </c>
      <c r="H29" s="60">
        <v>165</v>
      </c>
      <c r="I29" s="10">
        <v>200</v>
      </c>
      <c r="J29" s="8">
        <f t="shared" si="1"/>
        <v>365</v>
      </c>
      <c r="K29" s="2"/>
      <c r="L29" s="2" t="s">
        <v>45</v>
      </c>
      <c r="M29" s="7">
        <f>AVERAGE(H25:H28)</f>
        <v>165</v>
      </c>
      <c r="N29" s="7">
        <f>AVERAGE(I25:I28)</f>
        <v>200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0">
        <v>165</v>
      </c>
      <c r="D30" s="10">
        <v>200</v>
      </c>
      <c r="E30" s="11">
        <f t="shared" si="0"/>
        <v>365</v>
      </c>
      <c r="F30" s="8">
        <f t="shared" si="3"/>
        <v>66</v>
      </c>
      <c r="G30" s="12" t="s">
        <v>55</v>
      </c>
      <c r="H30" s="60">
        <v>165</v>
      </c>
      <c r="I30" s="10">
        <v>200</v>
      </c>
      <c r="J30" s="8">
        <f t="shared" si="1"/>
        <v>365</v>
      </c>
      <c r="K30" s="2"/>
      <c r="L30" s="2" t="s">
        <v>53</v>
      </c>
      <c r="M30" s="7">
        <f>AVERAGE(H29:H32)</f>
        <v>165</v>
      </c>
      <c r="N30" s="7">
        <f>AVERAGE(I29:I32)</f>
        <v>200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0">
        <v>165</v>
      </c>
      <c r="D31" s="10">
        <v>200</v>
      </c>
      <c r="E31" s="11">
        <f t="shared" si="0"/>
        <v>365</v>
      </c>
      <c r="F31" s="8">
        <f t="shared" si="3"/>
        <v>67</v>
      </c>
      <c r="G31" s="12" t="s">
        <v>57</v>
      </c>
      <c r="H31" s="60">
        <v>165</v>
      </c>
      <c r="I31" s="10">
        <v>200</v>
      </c>
      <c r="J31" s="8">
        <f t="shared" si="1"/>
        <v>365</v>
      </c>
      <c r="K31" s="2"/>
      <c r="L31" s="2" t="s">
        <v>61</v>
      </c>
      <c r="M31" s="7">
        <f>AVERAGE(H33:H36)</f>
        <v>165</v>
      </c>
      <c r="N31" s="7">
        <f>AVERAGE(I33:I36)</f>
        <v>200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0">
        <v>165</v>
      </c>
      <c r="D32" s="10">
        <v>200</v>
      </c>
      <c r="E32" s="11">
        <f t="shared" si="0"/>
        <v>365</v>
      </c>
      <c r="F32" s="8">
        <f t="shared" si="3"/>
        <v>68</v>
      </c>
      <c r="G32" s="12" t="s">
        <v>59</v>
      </c>
      <c r="H32" s="60">
        <v>165</v>
      </c>
      <c r="I32" s="10">
        <v>200</v>
      </c>
      <c r="J32" s="8">
        <f t="shared" si="1"/>
        <v>365</v>
      </c>
      <c r="K32" s="2"/>
      <c r="L32" s="2" t="s">
        <v>69</v>
      </c>
      <c r="M32" s="7">
        <f>AVERAGE(H37:H40)</f>
        <v>165</v>
      </c>
      <c r="N32" s="7">
        <f>AVERAGE(I37:I40)</f>
        <v>200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0">
        <v>165</v>
      </c>
      <c r="D33" s="10">
        <v>200</v>
      </c>
      <c r="E33" s="11">
        <f t="shared" si="0"/>
        <v>365</v>
      </c>
      <c r="F33" s="8">
        <f t="shared" si="3"/>
        <v>69</v>
      </c>
      <c r="G33" s="12" t="s">
        <v>61</v>
      </c>
      <c r="H33" s="60">
        <v>165</v>
      </c>
      <c r="I33" s="10">
        <v>200</v>
      </c>
      <c r="J33" s="8">
        <f t="shared" si="1"/>
        <v>365</v>
      </c>
      <c r="K33" s="2"/>
      <c r="L33" s="2" t="s">
        <v>77</v>
      </c>
      <c r="M33" s="7">
        <f>AVERAGE(H41:H44)</f>
        <v>165</v>
      </c>
      <c r="N33" s="7">
        <f>AVERAGE(I41:I44)</f>
        <v>200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0">
        <v>165</v>
      </c>
      <c r="D34" s="10">
        <v>200</v>
      </c>
      <c r="E34" s="11">
        <f t="shared" si="0"/>
        <v>365</v>
      </c>
      <c r="F34" s="8">
        <f t="shared" si="3"/>
        <v>70</v>
      </c>
      <c r="G34" s="12" t="s">
        <v>63</v>
      </c>
      <c r="H34" s="60">
        <v>165</v>
      </c>
      <c r="I34" s="10">
        <v>200</v>
      </c>
      <c r="J34" s="8">
        <f t="shared" si="1"/>
        <v>365</v>
      </c>
      <c r="K34" s="2"/>
      <c r="L34" s="2" t="s">
        <v>85</v>
      </c>
      <c r="M34" s="7">
        <f>AVERAGE(H45:H48)</f>
        <v>165</v>
      </c>
      <c r="N34" s="7">
        <f>AVERAGE(I45:I48)</f>
        <v>200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0">
        <v>165</v>
      </c>
      <c r="D35" s="10">
        <v>200</v>
      </c>
      <c r="E35" s="11">
        <f t="shared" si="0"/>
        <v>365</v>
      </c>
      <c r="F35" s="8">
        <f t="shared" si="3"/>
        <v>71</v>
      </c>
      <c r="G35" s="12" t="s">
        <v>65</v>
      </c>
      <c r="H35" s="60">
        <v>165</v>
      </c>
      <c r="I35" s="10">
        <v>200</v>
      </c>
      <c r="J35" s="8">
        <f t="shared" si="1"/>
        <v>365</v>
      </c>
      <c r="K35" s="2"/>
      <c r="L35" s="2" t="s">
        <v>93</v>
      </c>
      <c r="M35" s="7">
        <f>AVERAGE(H49:H52)</f>
        <v>165</v>
      </c>
      <c r="N35" s="7">
        <f>AVERAGE(I49:I52)</f>
        <v>200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0">
        <v>165</v>
      </c>
      <c r="D36" s="10">
        <v>200</v>
      </c>
      <c r="E36" s="11">
        <f t="shared" si="0"/>
        <v>365</v>
      </c>
      <c r="F36" s="8">
        <f t="shared" si="3"/>
        <v>72</v>
      </c>
      <c r="G36" s="12" t="s">
        <v>67</v>
      </c>
      <c r="H36" s="60">
        <v>165</v>
      </c>
      <c r="I36" s="10">
        <v>200</v>
      </c>
      <c r="J36" s="8">
        <f t="shared" si="1"/>
        <v>365</v>
      </c>
      <c r="K36" s="2"/>
      <c r="L36" s="108" t="s">
        <v>101</v>
      </c>
      <c r="M36" s="7">
        <f>AVERAGE(H53:H56)</f>
        <v>165</v>
      </c>
      <c r="N36" s="7">
        <f>AVERAGE(I53:I56)</f>
        <v>200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0">
        <v>165</v>
      </c>
      <c r="D37" s="10">
        <v>200</v>
      </c>
      <c r="E37" s="11">
        <f t="shared" si="0"/>
        <v>365</v>
      </c>
      <c r="F37" s="8">
        <v>73</v>
      </c>
      <c r="G37" s="12" t="s">
        <v>69</v>
      </c>
      <c r="H37" s="60">
        <v>165</v>
      </c>
      <c r="I37" s="10">
        <v>200</v>
      </c>
      <c r="J37" s="8">
        <f t="shared" si="1"/>
        <v>365</v>
      </c>
      <c r="K37" s="2"/>
      <c r="L37" s="108" t="s">
        <v>109</v>
      </c>
      <c r="M37" s="7">
        <f>AVERAGE(H57:H60)</f>
        <v>165</v>
      </c>
      <c r="N37" s="7">
        <f>AVERAGE(I57:I60)</f>
        <v>200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0">
        <v>165</v>
      </c>
      <c r="D38" s="10">
        <v>200</v>
      </c>
      <c r="E38" s="8">
        <f t="shared" si="0"/>
        <v>365</v>
      </c>
      <c r="F38" s="8">
        <f t="shared" ref="F38:F60" si="5">F37+1</f>
        <v>74</v>
      </c>
      <c r="G38" s="12" t="s">
        <v>71</v>
      </c>
      <c r="H38" s="60">
        <v>165</v>
      </c>
      <c r="I38" s="10">
        <v>200</v>
      </c>
      <c r="J38" s="8">
        <f t="shared" si="1"/>
        <v>365</v>
      </c>
      <c r="K38" s="2"/>
      <c r="L38" s="108" t="s">
        <v>299</v>
      </c>
      <c r="M38" s="108">
        <f>AVERAGE(M14:M37)</f>
        <v>165</v>
      </c>
      <c r="N38" s="108">
        <f>AVERAGE(N14:N37)</f>
        <v>200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0">
        <v>165</v>
      </c>
      <c r="D39" s="10">
        <v>200</v>
      </c>
      <c r="E39" s="8">
        <f t="shared" si="0"/>
        <v>365</v>
      </c>
      <c r="F39" s="8">
        <f t="shared" si="5"/>
        <v>75</v>
      </c>
      <c r="G39" s="12" t="s">
        <v>73</v>
      </c>
      <c r="H39" s="60">
        <v>165</v>
      </c>
      <c r="I39" s="10">
        <v>200</v>
      </c>
      <c r="J39" s="8">
        <f t="shared" si="1"/>
        <v>365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0">
        <v>165</v>
      </c>
      <c r="D40" s="10">
        <v>200</v>
      </c>
      <c r="E40" s="8">
        <f t="shared" si="0"/>
        <v>365</v>
      </c>
      <c r="F40" s="8">
        <f t="shared" si="5"/>
        <v>76</v>
      </c>
      <c r="G40" s="12" t="s">
        <v>75</v>
      </c>
      <c r="H40" s="60">
        <v>165</v>
      </c>
      <c r="I40" s="10">
        <v>200</v>
      </c>
      <c r="J40" s="8">
        <f t="shared" si="1"/>
        <v>365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0">
        <v>165</v>
      </c>
      <c r="D41" s="10">
        <v>200</v>
      </c>
      <c r="E41" s="8">
        <f t="shared" si="0"/>
        <v>365</v>
      </c>
      <c r="F41" s="8">
        <f t="shared" si="5"/>
        <v>77</v>
      </c>
      <c r="G41" s="12" t="s">
        <v>77</v>
      </c>
      <c r="H41" s="60">
        <v>165</v>
      </c>
      <c r="I41" s="10">
        <v>200</v>
      </c>
      <c r="J41" s="8">
        <f t="shared" si="1"/>
        <v>365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0">
        <v>165</v>
      </c>
      <c r="D42" s="10">
        <v>200</v>
      </c>
      <c r="E42" s="8">
        <f t="shared" si="0"/>
        <v>365</v>
      </c>
      <c r="F42" s="8">
        <f t="shared" si="5"/>
        <v>78</v>
      </c>
      <c r="G42" s="12" t="s">
        <v>79</v>
      </c>
      <c r="H42" s="60">
        <v>165</v>
      </c>
      <c r="I42" s="10">
        <v>200</v>
      </c>
      <c r="J42" s="8">
        <f t="shared" si="1"/>
        <v>365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0">
        <v>165</v>
      </c>
      <c r="D43" s="10">
        <v>200</v>
      </c>
      <c r="E43" s="8">
        <f t="shared" si="0"/>
        <v>365</v>
      </c>
      <c r="F43" s="8">
        <f t="shared" si="5"/>
        <v>79</v>
      </c>
      <c r="G43" s="12" t="s">
        <v>81</v>
      </c>
      <c r="H43" s="60">
        <v>165</v>
      </c>
      <c r="I43" s="10">
        <v>200</v>
      </c>
      <c r="J43" s="8">
        <f t="shared" si="1"/>
        <v>365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0">
        <v>165</v>
      </c>
      <c r="D44" s="10">
        <v>200</v>
      </c>
      <c r="E44" s="8">
        <f t="shared" si="0"/>
        <v>365</v>
      </c>
      <c r="F44" s="8">
        <f t="shared" si="5"/>
        <v>80</v>
      </c>
      <c r="G44" s="12" t="s">
        <v>83</v>
      </c>
      <c r="H44" s="60">
        <v>165</v>
      </c>
      <c r="I44" s="10">
        <v>200</v>
      </c>
      <c r="J44" s="8">
        <f t="shared" si="1"/>
        <v>365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0">
        <v>165</v>
      </c>
      <c r="D45" s="10">
        <v>200</v>
      </c>
      <c r="E45" s="8">
        <f t="shared" si="0"/>
        <v>365</v>
      </c>
      <c r="F45" s="8">
        <f t="shared" si="5"/>
        <v>81</v>
      </c>
      <c r="G45" s="12" t="s">
        <v>85</v>
      </c>
      <c r="H45" s="60">
        <v>165</v>
      </c>
      <c r="I45" s="10">
        <v>200</v>
      </c>
      <c r="J45" s="8">
        <f t="shared" si="1"/>
        <v>365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0">
        <v>165</v>
      </c>
      <c r="D46" s="10">
        <v>200</v>
      </c>
      <c r="E46" s="8">
        <f t="shared" si="0"/>
        <v>365</v>
      </c>
      <c r="F46" s="8">
        <f t="shared" si="5"/>
        <v>82</v>
      </c>
      <c r="G46" s="12" t="s">
        <v>87</v>
      </c>
      <c r="H46" s="60">
        <v>165</v>
      </c>
      <c r="I46" s="10">
        <v>200</v>
      </c>
      <c r="J46" s="8">
        <f t="shared" si="1"/>
        <v>365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0">
        <v>165</v>
      </c>
      <c r="D47" s="10">
        <v>200</v>
      </c>
      <c r="E47" s="8">
        <f t="shared" si="0"/>
        <v>365</v>
      </c>
      <c r="F47" s="8">
        <f t="shared" si="5"/>
        <v>83</v>
      </c>
      <c r="G47" s="12" t="s">
        <v>89</v>
      </c>
      <c r="H47" s="60">
        <v>165</v>
      </c>
      <c r="I47" s="10">
        <v>200</v>
      </c>
      <c r="J47" s="8">
        <f t="shared" si="1"/>
        <v>365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0">
        <v>165</v>
      </c>
      <c r="D48" s="10">
        <v>200</v>
      </c>
      <c r="E48" s="8">
        <f t="shared" si="0"/>
        <v>365</v>
      </c>
      <c r="F48" s="8">
        <f t="shared" si="5"/>
        <v>84</v>
      </c>
      <c r="G48" s="12" t="s">
        <v>91</v>
      </c>
      <c r="H48" s="60">
        <v>165</v>
      </c>
      <c r="I48" s="10">
        <v>200</v>
      </c>
      <c r="J48" s="8">
        <f t="shared" si="1"/>
        <v>365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0">
        <v>165</v>
      </c>
      <c r="D49" s="10">
        <v>200</v>
      </c>
      <c r="E49" s="8">
        <f t="shared" si="0"/>
        <v>365</v>
      </c>
      <c r="F49" s="8">
        <f t="shared" si="5"/>
        <v>85</v>
      </c>
      <c r="G49" s="12" t="s">
        <v>93</v>
      </c>
      <c r="H49" s="60">
        <v>165</v>
      </c>
      <c r="I49" s="10">
        <v>200</v>
      </c>
      <c r="J49" s="8">
        <f t="shared" si="1"/>
        <v>365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0">
        <v>165</v>
      </c>
      <c r="D50" s="10">
        <v>200</v>
      </c>
      <c r="E50" s="8">
        <f t="shared" si="0"/>
        <v>365</v>
      </c>
      <c r="F50" s="8">
        <f t="shared" si="5"/>
        <v>86</v>
      </c>
      <c r="G50" s="12" t="s">
        <v>95</v>
      </c>
      <c r="H50" s="60">
        <v>165</v>
      </c>
      <c r="I50" s="10">
        <v>200</v>
      </c>
      <c r="J50" s="8">
        <f t="shared" si="1"/>
        <v>365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0">
        <v>165</v>
      </c>
      <c r="D51" s="10">
        <v>200</v>
      </c>
      <c r="E51" s="8">
        <f t="shared" si="0"/>
        <v>365</v>
      </c>
      <c r="F51" s="8">
        <f t="shared" si="5"/>
        <v>87</v>
      </c>
      <c r="G51" s="12" t="s">
        <v>97</v>
      </c>
      <c r="H51" s="60">
        <v>165</v>
      </c>
      <c r="I51" s="10">
        <v>200</v>
      </c>
      <c r="J51" s="8">
        <f t="shared" si="1"/>
        <v>365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0">
        <v>165</v>
      </c>
      <c r="D52" s="10">
        <v>200</v>
      </c>
      <c r="E52" s="8">
        <f t="shared" si="0"/>
        <v>365</v>
      </c>
      <c r="F52" s="8">
        <f t="shared" si="5"/>
        <v>88</v>
      </c>
      <c r="G52" s="12" t="s">
        <v>99</v>
      </c>
      <c r="H52" s="60">
        <v>165</v>
      </c>
      <c r="I52" s="10">
        <v>200</v>
      </c>
      <c r="J52" s="8">
        <f t="shared" si="1"/>
        <v>365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0">
        <v>165</v>
      </c>
      <c r="D53" s="10">
        <v>200</v>
      </c>
      <c r="E53" s="8">
        <f t="shared" si="0"/>
        <v>365</v>
      </c>
      <c r="F53" s="8">
        <f t="shared" si="5"/>
        <v>89</v>
      </c>
      <c r="G53" s="12" t="s">
        <v>101</v>
      </c>
      <c r="H53" s="60">
        <v>165</v>
      </c>
      <c r="I53" s="10">
        <v>200</v>
      </c>
      <c r="J53" s="8">
        <f t="shared" si="1"/>
        <v>365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0">
        <v>165</v>
      </c>
      <c r="D54" s="10">
        <v>200</v>
      </c>
      <c r="E54" s="8">
        <f t="shared" si="0"/>
        <v>365</v>
      </c>
      <c r="F54" s="8">
        <f t="shared" si="5"/>
        <v>90</v>
      </c>
      <c r="G54" s="12" t="s">
        <v>103</v>
      </c>
      <c r="H54" s="60">
        <v>165</v>
      </c>
      <c r="I54" s="10">
        <v>200</v>
      </c>
      <c r="J54" s="8">
        <f t="shared" si="1"/>
        <v>365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0">
        <v>165</v>
      </c>
      <c r="D55" s="10">
        <v>200</v>
      </c>
      <c r="E55" s="8">
        <f t="shared" si="0"/>
        <v>365</v>
      </c>
      <c r="F55" s="8">
        <f t="shared" si="5"/>
        <v>91</v>
      </c>
      <c r="G55" s="12" t="s">
        <v>105</v>
      </c>
      <c r="H55" s="60">
        <v>165</v>
      </c>
      <c r="I55" s="10">
        <v>200</v>
      </c>
      <c r="J55" s="8">
        <f t="shared" si="1"/>
        <v>365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0">
        <v>165</v>
      </c>
      <c r="D56" s="10">
        <v>200</v>
      </c>
      <c r="E56" s="8">
        <f t="shared" si="0"/>
        <v>365</v>
      </c>
      <c r="F56" s="8">
        <f t="shared" si="5"/>
        <v>92</v>
      </c>
      <c r="G56" s="12" t="s">
        <v>107</v>
      </c>
      <c r="H56" s="60">
        <v>165</v>
      </c>
      <c r="I56" s="10">
        <v>200</v>
      </c>
      <c r="J56" s="8">
        <f t="shared" si="1"/>
        <v>365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0">
        <v>165</v>
      </c>
      <c r="D57" s="10">
        <v>200</v>
      </c>
      <c r="E57" s="8">
        <f t="shared" si="0"/>
        <v>365</v>
      </c>
      <c r="F57" s="8">
        <f t="shared" si="5"/>
        <v>93</v>
      </c>
      <c r="G57" s="12" t="s">
        <v>109</v>
      </c>
      <c r="H57" s="60">
        <v>165</v>
      </c>
      <c r="I57" s="10">
        <v>200</v>
      </c>
      <c r="J57" s="8">
        <f t="shared" si="1"/>
        <v>365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0">
        <v>165</v>
      </c>
      <c r="D58" s="10">
        <v>200</v>
      </c>
      <c r="E58" s="8">
        <f t="shared" si="0"/>
        <v>365</v>
      </c>
      <c r="F58" s="8">
        <f t="shared" si="5"/>
        <v>94</v>
      </c>
      <c r="G58" s="12" t="s">
        <v>111</v>
      </c>
      <c r="H58" s="60">
        <v>165</v>
      </c>
      <c r="I58" s="10">
        <v>200</v>
      </c>
      <c r="J58" s="8">
        <f t="shared" si="1"/>
        <v>365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0">
        <v>165</v>
      </c>
      <c r="D59" s="10">
        <v>200</v>
      </c>
      <c r="E59" s="17">
        <f t="shared" si="0"/>
        <v>365</v>
      </c>
      <c r="F59" s="17">
        <f t="shared" si="5"/>
        <v>95</v>
      </c>
      <c r="G59" s="18" t="s">
        <v>113</v>
      </c>
      <c r="H59" s="60">
        <v>165</v>
      </c>
      <c r="I59" s="10">
        <v>200</v>
      </c>
      <c r="J59" s="17">
        <f t="shared" si="1"/>
        <v>365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0">
        <v>165</v>
      </c>
      <c r="D60" s="10">
        <v>200</v>
      </c>
      <c r="E60" s="17">
        <f t="shared" si="0"/>
        <v>365</v>
      </c>
      <c r="F60" s="17">
        <f t="shared" si="5"/>
        <v>96</v>
      </c>
      <c r="G60" s="18" t="s">
        <v>115</v>
      </c>
      <c r="H60" s="60">
        <v>165</v>
      </c>
      <c r="I60" s="10">
        <v>200</v>
      </c>
      <c r="J60" s="17">
        <f t="shared" si="1"/>
        <v>365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28.5" customHeight="1" x14ac:dyDescent="0.25">
      <c r="A62" s="136" t="s">
        <v>192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189</v>
      </c>
      <c r="F63" s="144"/>
      <c r="G63" s="145"/>
      <c r="H63" s="21">
        <v>0</v>
      </c>
      <c r="I63" s="21">
        <v>4.5960000000000001</v>
      </c>
      <c r="J63" s="21">
        <f>H63+I63</f>
        <v>4.5960000000000001</v>
      </c>
      <c r="K63" s="2"/>
      <c r="L63" s="22">
        <v>1152</v>
      </c>
      <c r="M63" s="32">
        <f>L63/1000</f>
        <v>1.1519999999999999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190</v>
      </c>
      <c r="F64" s="147"/>
      <c r="G64" s="148"/>
      <c r="H64" s="36">
        <f>K81</f>
        <v>0</v>
      </c>
      <c r="I64" s="36">
        <f>L81</f>
        <v>1.1519999999999999</v>
      </c>
      <c r="J64" s="36">
        <f>H64+I64</f>
        <v>1.1519999999999999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191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0.10100000000000001</v>
      </c>
      <c r="N66" s="28">
        <v>0.53400000000000003</v>
      </c>
      <c r="O66" s="29">
        <f>M66+N66</f>
        <v>0.63500000000000001</v>
      </c>
      <c r="P66" s="29">
        <f>O66/J63*100</f>
        <v>13.816362053959965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I63+I64-N66-(2*0.018)-M66</f>
        <v>5.0770000000000008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0.21154166666666671</v>
      </c>
      <c r="O68" s="23"/>
      <c r="P68" s="32">
        <f>M68+N68</f>
        <v>0.21154166666666671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211.54166666666671</v>
      </c>
      <c r="O69" s="23"/>
      <c r="P69" s="29">
        <f>M69+N69</f>
        <v>211.54166666666671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34"/>
      <c r="B71" s="135"/>
      <c r="C71" s="135"/>
      <c r="D71" s="135"/>
      <c r="E71" s="61"/>
      <c r="F71" s="2"/>
      <c r="G71" s="2"/>
      <c r="H71" s="2"/>
      <c r="I71" s="2"/>
      <c r="J71" s="61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1.052</v>
      </c>
      <c r="M80" s="32">
        <f>K80+L80</f>
        <v>1.052</v>
      </c>
      <c r="N80" s="32">
        <f>M80-M63</f>
        <v>-9.9999999999999867E-2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1.1519999999999999</v>
      </c>
      <c r="M81" s="32">
        <f>K81+L81</f>
        <v>1.1519999999999999</v>
      </c>
      <c r="N81" s="32">
        <f>N80/2</f>
        <v>-4.9999999999999933E-2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64" customWidth="1"/>
    <col min="2" max="2" width="18.5703125" style="64" customWidth="1"/>
    <col min="3" max="4" width="12.7109375" style="64" customWidth="1"/>
    <col min="5" max="5" width="14.7109375" style="64" customWidth="1"/>
    <col min="6" max="6" width="12.42578125" style="64" customWidth="1"/>
    <col min="7" max="7" width="15.140625" style="64" customWidth="1"/>
    <col min="8" max="9" width="12.7109375" style="64" customWidth="1"/>
    <col min="10" max="10" width="15" style="64" customWidth="1"/>
    <col min="11" max="11" width="9.140625" style="64" customWidth="1"/>
    <col min="12" max="12" width="13" style="64" customWidth="1"/>
    <col min="13" max="13" width="12.7109375" style="64" customWidth="1"/>
    <col min="14" max="14" width="14.28515625" style="64" customWidth="1"/>
    <col min="15" max="15" width="7.85546875" style="64" customWidth="1"/>
    <col min="16" max="17" width="9.140625" style="64" customWidth="1"/>
    <col min="18" max="16384" width="14.42578125" style="64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193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198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5">
        <v>10</v>
      </c>
      <c r="D13" s="10">
        <v>200</v>
      </c>
      <c r="E13" s="11">
        <f t="shared" ref="E13:E60" si="0">SUM(C13,D13)</f>
        <v>210</v>
      </c>
      <c r="F13" s="8">
        <v>49</v>
      </c>
      <c r="G13" s="12" t="s">
        <v>21</v>
      </c>
      <c r="H13" s="60">
        <v>165</v>
      </c>
      <c r="I13" s="10">
        <v>200</v>
      </c>
      <c r="J13" s="8">
        <f t="shared" ref="J13:J60" si="1">SUM(H13,I13)</f>
        <v>365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5">
        <v>35</v>
      </c>
      <c r="D14" s="10">
        <v>200</v>
      </c>
      <c r="E14" s="11">
        <f t="shared" si="0"/>
        <v>235</v>
      </c>
      <c r="F14" s="8">
        <f t="shared" ref="F14:F36" si="3">F13+1</f>
        <v>50</v>
      </c>
      <c r="G14" s="12" t="s">
        <v>23</v>
      </c>
      <c r="H14" s="60">
        <v>165</v>
      </c>
      <c r="I14" s="10">
        <v>200</v>
      </c>
      <c r="J14" s="8">
        <f t="shared" si="1"/>
        <v>365</v>
      </c>
      <c r="K14" s="2"/>
      <c r="L14" s="2" t="s">
        <v>20</v>
      </c>
      <c r="M14" s="7">
        <f>AVERAGE(C13:C16)</f>
        <v>51.25</v>
      </c>
      <c r="N14" s="7">
        <f>AVERAGE(D13:D16)</f>
        <v>200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5">
        <v>65</v>
      </c>
      <c r="D15" s="10">
        <v>200</v>
      </c>
      <c r="E15" s="11">
        <f t="shared" si="0"/>
        <v>265</v>
      </c>
      <c r="F15" s="8">
        <f t="shared" si="3"/>
        <v>51</v>
      </c>
      <c r="G15" s="12" t="s">
        <v>25</v>
      </c>
      <c r="H15" s="60">
        <v>165</v>
      </c>
      <c r="I15" s="10">
        <v>200</v>
      </c>
      <c r="J15" s="8">
        <f t="shared" si="1"/>
        <v>365</v>
      </c>
      <c r="K15" s="2"/>
      <c r="L15" s="2" t="s">
        <v>28</v>
      </c>
      <c r="M15" s="7">
        <f>AVERAGE(C17:C20)</f>
        <v>148.75</v>
      </c>
      <c r="N15" s="7">
        <f>AVERAGE(D17:D20)</f>
        <v>200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5">
        <v>95</v>
      </c>
      <c r="D16" s="10">
        <v>200</v>
      </c>
      <c r="E16" s="11">
        <f t="shared" si="0"/>
        <v>295</v>
      </c>
      <c r="F16" s="8">
        <f t="shared" si="3"/>
        <v>52</v>
      </c>
      <c r="G16" s="12" t="s">
        <v>27</v>
      </c>
      <c r="H16" s="60">
        <v>165</v>
      </c>
      <c r="I16" s="10">
        <v>200</v>
      </c>
      <c r="J16" s="8">
        <f t="shared" si="1"/>
        <v>365</v>
      </c>
      <c r="K16" s="2"/>
      <c r="L16" s="2" t="s">
        <v>36</v>
      </c>
      <c r="M16" s="7">
        <f>AVERAGE(C21:C24)</f>
        <v>165</v>
      </c>
      <c r="N16" s="7">
        <f>AVERAGE(D21:D24)</f>
        <v>200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5">
        <v>125</v>
      </c>
      <c r="D17" s="10">
        <v>200</v>
      </c>
      <c r="E17" s="11">
        <f t="shared" si="0"/>
        <v>325</v>
      </c>
      <c r="F17" s="8">
        <f t="shared" si="3"/>
        <v>53</v>
      </c>
      <c r="G17" s="12" t="s">
        <v>29</v>
      </c>
      <c r="H17" s="60">
        <v>165</v>
      </c>
      <c r="I17" s="10">
        <v>200</v>
      </c>
      <c r="J17" s="8">
        <f t="shared" si="1"/>
        <v>365</v>
      </c>
      <c r="K17" s="2"/>
      <c r="L17" s="2" t="s">
        <v>44</v>
      </c>
      <c r="M17" s="7">
        <f>AVERAGE(C25:C28)</f>
        <v>165</v>
      </c>
      <c r="N17" s="7">
        <f>AVERAGE(D25:D28)</f>
        <v>200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5">
        <v>145</v>
      </c>
      <c r="D18" s="10">
        <v>200</v>
      </c>
      <c r="E18" s="11">
        <f t="shared" si="0"/>
        <v>345</v>
      </c>
      <c r="F18" s="8">
        <f t="shared" si="3"/>
        <v>54</v>
      </c>
      <c r="G18" s="12" t="s">
        <v>31</v>
      </c>
      <c r="H18" s="60">
        <v>165</v>
      </c>
      <c r="I18" s="10">
        <v>200</v>
      </c>
      <c r="J18" s="8">
        <f t="shared" si="1"/>
        <v>365</v>
      </c>
      <c r="K18" s="2"/>
      <c r="L18" s="2" t="s">
        <v>52</v>
      </c>
      <c r="M18" s="7">
        <f>AVERAGE(C29:C32)</f>
        <v>165</v>
      </c>
      <c r="N18" s="7">
        <f>AVERAGE(D29:D32)</f>
        <v>200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5">
        <v>160</v>
      </c>
      <c r="D19" s="10">
        <v>200</v>
      </c>
      <c r="E19" s="11">
        <f t="shared" si="0"/>
        <v>360</v>
      </c>
      <c r="F19" s="8">
        <f t="shared" si="3"/>
        <v>55</v>
      </c>
      <c r="G19" s="12" t="s">
        <v>33</v>
      </c>
      <c r="H19" s="60">
        <v>165</v>
      </c>
      <c r="I19" s="10">
        <v>200</v>
      </c>
      <c r="J19" s="8">
        <f t="shared" si="1"/>
        <v>365</v>
      </c>
      <c r="K19" s="2"/>
      <c r="L19" s="2" t="s">
        <v>60</v>
      </c>
      <c r="M19" s="7">
        <f>AVERAGE(C33:C36)</f>
        <v>165</v>
      </c>
      <c r="N19" s="7">
        <f>AVERAGE(D33:D36)</f>
        <v>200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165</v>
      </c>
      <c r="D20" s="10">
        <v>200</v>
      </c>
      <c r="E20" s="11">
        <f t="shared" si="0"/>
        <v>365</v>
      </c>
      <c r="F20" s="8">
        <f t="shared" si="3"/>
        <v>56</v>
      </c>
      <c r="G20" s="12" t="s">
        <v>35</v>
      </c>
      <c r="H20" s="60">
        <v>165</v>
      </c>
      <c r="I20" s="10">
        <v>200</v>
      </c>
      <c r="J20" s="8">
        <f t="shared" si="1"/>
        <v>365</v>
      </c>
      <c r="K20" s="2"/>
      <c r="L20" s="2" t="s">
        <v>68</v>
      </c>
      <c r="M20" s="7">
        <f>AVERAGE(C37:C40)</f>
        <v>165</v>
      </c>
      <c r="N20" s="7">
        <f>AVERAGE(D37:D40)</f>
        <v>200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165</v>
      </c>
      <c r="D21" s="10">
        <v>200</v>
      </c>
      <c r="E21" s="11">
        <f t="shared" si="0"/>
        <v>365</v>
      </c>
      <c r="F21" s="8">
        <f t="shared" si="3"/>
        <v>57</v>
      </c>
      <c r="G21" s="12" t="s">
        <v>37</v>
      </c>
      <c r="H21" s="60">
        <v>165</v>
      </c>
      <c r="I21" s="10">
        <v>200</v>
      </c>
      <c r="J21" s="8">
        <f t="shared" si="1"/>
        <v>365</v>
      </c>
      <c r="K21" s="2"/>
      <c r="L21" s="2" t="s">
        <v>76</v>
      </c>
      <c r="M21" s="7">
        <f>AVERAGE(C41:C44)</f>
        <v>165</v>
      </c>
      <c r="N21" s="7">
        <f>AVERAGE(D41:D44)</f>
        <v>200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165</v>
      </c>
      <c r="D22" s="10">
        <v>200</v>
      </c>
      <c r="E22" s="11">
        <f t="shared" si="0"/>
        <v>365</v>
      </c>
      <c r="F22" s="8">
        <f t="shared" si="3"/>
        <v>58</v>
      </c>
      <c r="G22" s="12" t="s">
        <v>39</v>
      </c>
      <c r="H22" s="60">
        <v>165</v>
      </c>
      <c r="I22" s="10">
        <v>200</v>
      </c>
      <c r="J22" s="8">
        <f t="shared" si="1"/>
        <v>365</v>
      </c>
      <c r="K22" s="2"/>
      <c r="L22" s="2" t="s">
        <v>84</v>
      </c>
      <c r="M22" s="7">
        <f>AVERAGE(C45:C48)</f>
        <v>165</v>
      </c>
      <c r="N22" s="7">
        <f>AVERAGE(D45:D48)</f>
        <v>200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165</v>
      </c>
      <c r="D23" s="10">
        <v>200</v>
      </c>
      <c r="E23" s="11">
        <f t="shared" si="0"/>
        <v>365</v>
      </c>
      <c r="F23" s="8">
        <f t="shared" si="3"/>
        <v>59</v>
      </c>
      <c r="G23" s="12" t="s">
        <v>41</v>
      </c>
      <c r="H23" s="60">
        <v>165</v>
      </c>
      <c r="I23" s="10">
        <v>200</v>
      </c>
      <c r="J23" s="8">
        <f t="shared" si="1"/>
        <v>365</v>
      </c>
      <c r="K23" s="2"/>
      <c r="L23" s="2" t="s">
        <v>92</v>
      </c>
      <c r="M23" s="7">
        <f>AVERAGE(C49:C52)</f>
        <v>165</v>
      </c>
      <c r="N23" s="7">
        <f>AVERAGE(D49:D52)</f>
        <v>200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0">
        <v>165</v>
      </c>
      <c r="D24" s="10">
        <v>200</v>
      </c>
      <c r="E24" s="11">
        <f t="shared" si="0"/>
        <v>365</v>
      </c>
      <c r="F24" s="8">
        <f t="shared" si="3"/>
        <v>60</v>
      </c>
      <c r="G24" s="12" t="s">
        <v>43</v>
      </c>
      <c r="H24" s="60">
        <v>165</v>
      </c>
      <c r="I24" s="10">
        <v>200</v>
      </c>
      <c r="J24" s="8">
        <f t="shared" si="1"/>
        <v>365</v>
      </c>
      <c r="K24" s="2"/>
      <c r="L24" s="13" t="s">
        <v>100</v>
      </c>
      <c r="M24" s="7">
        <f>AVERAGE(C53:C56)</f>
        <v>165</v>
      </c>
      <c r="N24" s="7">
        <f>AVERAGE(D53:D56)</f>
        <v>200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0">
        <v>165</v>
      </c>
      <c r="D25" s="10">
        <v>200</v>
      </c>
      <c r="E25" s="11">
        <f t="shared" si="0"/>
        <v>365</v>
      </c>
      <c r="F25" s="8">
        <f t="shared" si="3"/>
        <v>61</v>
      </c>
      <c r="G25" s="12" t="s">
        <v>45</v>
      </c>
      <c r="H25" s="60">
        <v>165</v>
      </c>
      <c r="I25" s="10">
        <v>200</v>
      </c>
      <c r="J25" s="8">
        <f t="shared" si="1"/>
        <v>365</v>
      </c>
      <c r="K25" s="2"/>
      <c r="L25" s="16" t="s">
        <v>108</v>
      </c>
      <c r="M25" s="7">
        <f>AVERAGE(C57:C60)</f>
        <v>165</v>
      </c>
      <c r="N25" s="7">
        <f>AVERAGE(D57:D60)</f>
        <v>200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0">
        <v>165</v>
      </c>
      <c r="D26" s="10">
        <v>200</v>
      </c>
      <c r="E26" s="11">
        <f t="shared" si="0"/>
        <v>365</v>
      </c>
      <c r="F26" s="8">
        <f t="shared" si="3"/>
        <v>62</v>
      </c>
      <c r="G26" s="12" t="s">
        <v>47</v>
      </c>
      <c r="H26" s="60">
        <v>165</v>
      </c>
      <c r="I26" s="10">
        <v>200</v>
      </c>
      <c r="J26" s="8">
        <f t="shared" si="1"/>
        <v>365</v>
      </c>
      <c r="K26" s="2"/>
      <c r="L26" s="16" t="s">
        <v>21</v>
      </c>
      <c r="M26" s="7">
        <f>AVERAGE(H13:H16)</f>
        <v>165</v>
      </c>
      <c r="N26" s="7">
        <f>AVERAGE(I13:I16)</f>
        <v>200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0">
        <v>165</v>
      </c>
      <c r="D27" s="10">
        <v>200</v>
      </c>
      <c r="E27" s="11">
        <f t="shared" si="0"/>
        <v>365</v>
      </c>
      <c r="F27" s="8">
        <f t="shared" si="3"/>
        <v>63</v>
      </c>
      <c r="G27" s="12" t="s">
        <v>49</v>
      </c>
      <c r="H27" s="60">
        <v>165</v>
      </c>
      <c r="I27" s="10">
        <v>200</v>
      </c>
      <c r="J27" s="8">
        <f t="shared" si="1"/>
        <v>365</v>
      </c>
      <c r="K27" s="2"/>
      <c r="L27" s="24" t="s">
        <v>29</v>
      </c>
      <c r="M27" s="7">
        <f>AVERAGE(H17:H20)</f>
        <v>165</v>
      </c>
      <c r="N27" s="7">
        <f>AVERAGE(I17:I20)</f>
        <v>200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0">
        <v>165</v>
      </c>
      <c r="D28" s="10">
        <v>200</v>
      </c>
      <c r="E28" s="11">
        <f t="shared" si="0"/>
        <v>365</v>
      </c>
      <c r="F28" s="8">
        <f t="shared" si="3"/>
        <v>64</v>
      </c>
      <c r="G28" s="12" t="s">
        <v>51</v>
      </c>
      <c r="H28" s="60">
        <v>165</v>
      </c>
      <c r="I28" s="10">
        <v>200</v>
      </c>
      <c r="J28" s="8">
        <f t="shared" si="1"/>
        <v>365</v>
      </c>
      <c r="K28" s="2"/>
      <c r="L28" s="2" t="s">
        <v>37</v>
      </c>
      <c r="M28" s="7">
        <f>AVERAGE(H21:H24)</f>
        <v>165</v>
      </c>
      <c r="N28" s="7">
        <f>AVERAGE(I21:I24)</f>
        <v>200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0">
        <v>165</v>
      </c>
      <c r="D29" s="10">
        <v>200</v>
      </c>
      <c r="E29" s="11">
        <f t="shared" si="0"/>
        <v>365</v>
      </c>
      <c r="F29" s="8">
        <f t="shared" si="3"/>
        <v>65</v>
      </c>
      <c r="G29" s="12" t="s">
        <v>53</v>
      </c>
      <c r="H29" s="60">
        <v>165</v>
      </c>
      <c r="I29" s="10">
        <v>200</v>
      </c>
      <c r="J29" s="8">
        <f t="shared" si="1"/>
        <v>365</v>
      </c>
      <c r="K29" s="2"/>
      <c r="L29" s="2" t="s">
        <v>45</v>
      </c>
      <c r="M29" s="7">
        <f>AVERAGE(H25:H28)</f>
        <v>165</v>
      </c>
      <c r="N29" s="7">
        <f>AVERAGE(I25:I28)</f>
        <v>200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0">
        <v>165</v>
      </c>
      <c r="D30" s="10">
        <v>200</v>
      </c>
      <c r="E30" s="11">
        <f t="shared" si="0"/>
        <v>365</v>
      </c>
      <c r="F30" s="8">
        <f t="shared" si="3"/>
        <v>66</v>
      </c>
      <c r="G30" s="12" t="s">
        <v>55</v>
      </c>
      <c r="H30" s="60">
        <v>165</v>
      </c>
      <c r="I30" s="10">
        <v>200</v>
      </c>
      <c r="J30" s="8">
        <f t="shared" si="1"/>
        <v>365</v>
      </c>
      <c r="K30" s="2"/>
      <c r="L30" s="2" t="s">
        <v>53</v>
      </c>
      <c r="M30" s="7">
        <f>AVERAGE(H29:H32)</f>
        <v>165</v>
      </c>
      <c r="N30" s="7">
        <f>AVERAGE(I29:I32)</f>
        <v>200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0">
        <v>165</v>
      </c>
      <c r="D31" s="10">
        <v>200</v>
      </c>
      <c r="E31" s="11">
        <f t="shared" si="0"/>
        <v>365</v>
      </c>
      <c r="F31" s="8">
        <f t="shared" si="3"/>
        <v>67</v>
      </c>
      <c r="G31" s="12" t="s">
        <v>57</v>
      </c>
      <c r="H31" s="60">
        <v>165</v>
      </c>
      <c r="I31" s="10">
        <v>200</v>
      </c>
      <c r="J31" s="8">
        <f t="shared" si="1"/>
        <v>365</v>
      </c>
      <c r="K31" s="2"/>
      <c r="L31" s="2" t="s">
        <v>61</v>
      </c>
      <c r="M31" s="7">
        <f>AVERAGE(H33:H36)</f>
        <v>165</v>
      </c>
      <c r="N31" s="7">
        <f>AVERAGE(I33:I36)</f>
        <v>200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0">
        <v>165</v>
      </c>
      <c r="D32" s="10">
        <v>200</v>
      </c>
      <c r="E32" s="11">
        <f t="shared" si="0"/>
        <v>365</v>
      </c>
      <c r="F32" s="8">
        <f t="shared" si="3"/>
        <v>68</v>
      </c>
      <c r="G32" s="12" t="s">
        <v>59</v>
      </c>
      <c r="H32" s="60">
        <v>165</v>
      </c>
      <c r="I32" s="10">
        <v>200</v>
      </c>
      <c r="J32" s="8">
        <f t="shared" si="1"/>
        <v>365</v>
      </c>
      <c r="K32" s="2"/>
      <c r="L32" s="2" t="s">
        <v>69</v>
      </c>
      <c r="M32" s="7">
        <f>AVERAGE(H37:H40)</f>
        <v>165</v>
      </c>
      <c r="N32" s="7">
        <f>AVERAGE(I37:I40)</f>
        <v>200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0">
        <v>165</v>
      </c>
      <c r="D33" s="10">
        <v>200</v>
      </c>
      <c r="E33" s="11">
        <f t="shared" si="0"/>
        <v>365</v>
      </c>
      <c r="F33" s="8">
        <f t="shared" si="3"/>
        <v>69</v>
      </c>
      <c r="G33" s="12" t="s">
        <v>61</v>
      </c>
      <c r="H33" s="60">
        <v>165</v>
      </c>
      <c r="I33" s="10">
        <v>200</v>
      </c>
      <c r="J33" s="8">
        <f t="shared" si="1"/>
        <v>365</v>
      </c>
      <c r="K33" s="2"/>
      <c r="L33" s="2" t="s">
        <v>77</v>
      </c>
      <c r="M33" s="7">
        <f>AVERAGE(H41:H44)</f>
        <v>165</v>
      </c>
      <c r="N33" s="7">
        <f>AVERAGE(I41:I44)</f>
        <v>200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0">
        <v>165</v>
      </c>
      <c r="D34" s="10">
        <v>200</v>
      </c>
      <c r="E34" s="11">
        <f t="shared" si="0"/>
        <v>365</v>
      </c>
      <c r="F34" s="8">
        <f t="shared" si="3"/>
        <v>70</v>
      </c>
      <c r="G34" s="12" t="s">
        <v>63</v>
      </c>
      <c r="H34" s="60">
        <v>165</v>
      </c>
      <c r="I34" s="10">
        <v>200</v>
      </c>
      <c r="J34" s="8">
        <f t="shared" si="1"/>
        <v>365</v>
      </c>
      <c r="K34" s="2"/>
      <c r="L34" s="2" t="s">
        <v>85</v>
      </c>
      <c r="M34" s="7">
        <f>AVERAGE(H45:H48)</f>
        <v>165</v>
      </c>
      <c r="N34" s="7">
        <f>AVERAGE(I45:I48)</f>
        <v>200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0">
        <v>165</v>
      </c>
      <c r="D35" s="10">
        <v>200</v>
      </c>
      <c r="E35" s="11">
        <f t="shared" si="0"/>
        <v>365</v>
      </c>
      <c r="F35" s="8">
        <f t="shared" si="3"/>
        <v>71</v>
      </c>
      <c r="G35" s="12" t="s">
        <v>65</v>
      </c>
      <c r="H35" s="60">
        <v>165</v>
      </c>
      <c r="I35" s="10">
        <v>200</v>
      </c>
      <c r="J35" s="8">
        <f t="shared" si="1"/>
        <v>365</v>
      </c>
      <c r="K35" s="2"/>
      <c r="L35" s="2" t="s">
        <v>93</v>
      </c>
      <c r="M35" s="7">
        <f>AVERAGE(H49:H52)</f>
        <v>165</v>
      </c>
      <c r="N35" s="7">
        <f>AVERAGE(I49:I52)</f>
        <v>200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0">
        <v>165</v>
      </c>
      <c r="D36" s="10">
        <v>200</v>
      </c>
      <c r="E36" s="11">
        <f t="shared" si="0"/>
        <v>365</v>
      </c>
      <c r="F36" s="8">
        <f t="shared" si="3"/>
        <v>72</v>
      </c>
      <c r="G36" s="12" t="s">
        <v>67</v>
      </c>
      <c r="H36" s="60">
        <v>165</v>
      </c>
      <c r="I36" s="10">
        <v>200</v>
      </c>
      <c r="J36" s="8">
        <f t="shared" si="1"/>
        <v>365</v>
      </c>
      <c r="K36" s="2"/>
      <c r="L36" s="108" t="s">
        <v>101</v>
      </c>
      <c r="M36" s="7">
        <f>AVERAGE(H53:H56)</f>
        <v>165</v>
      </c>
      <c r="N36" s="7">
        <f>AVERAGE(I53:I56)</f>
        <v>200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0">
        <v>165</v>
      </c>
      <c r="D37" s="10">
        <v>200</v>
      </c>
      <c r="E37" s="11">
        <f t="shared" si="0"/>
        <v>365</v>
      </c>
      <c r="F37" s="8">
        <v>73</v>
      </c>
      <c r="G37" s="12" t="s">
        <v>69</v>
      </c>
      <c r="H37" s="60">
        <v>165</v>
      </c>
      <c r="I37" s="10">
        <v>200</v>
      </c>
      <c r="J37" s="8">
        <f t="shared" si="1"/>
        <v>365</v>
      </c>
      <c r="K37" s="2"/>
      <c r="L37" s="108" t="s">
        <v>109</v>
      </c>
      <c r="M37" s="7">
        <f>AVERAGE(H57:H60)</f>
        <v>165</v>
      </c>
      <c r="N37" s="7">
        <f>AVERAGE(I57:I60)</f>
        <v>200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0">
        <v>165</v>
      </c>
      <c r="D38" s="10">
        <v>200</v>
      </c>
      <c r="E38" s="8">
        <f t="shared" si="0"/>
        <v>365</v>
      </c>
      <c r="F38" s="8">
        <f t="shared" ref="F38:F60" si="5">F37+1</f>
        <v>74</v>
      </c>
      <c r="G38" s="12" t="s">
        <v>71</v>
      </c>
      <c r="H38" s="60">
        <v>165</v>
      </c>
      <c r="I38" s="10">
        <v>200</v>
      </c>
      <c r="J38" s="8">
        <f t="shared" si="1"/>
        <v>365</v>
      </c>
      <c r="K38" s="2"/>
      <c r="L38" s="108" t="s">
        <v>299</v>
      </c>
      <c r="M38" s="108">
        <f>AVERAGE(M14:M37)</f>
        <v>159.58333333333334</v>
      </c>
      <c r="N38" s="108">
        <f>AVERAGE(N14:N37)</f>
        <v>200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0">
        <v>165</v>
      </c>
      <c r="D39" s="10">
        <v>200</v>
      </c>
      <c r="E39" s="8">
        <f t="shared" si="0"/>
        <v>365</v>
      </c>
      <c r="F39" s="8">
        <f t="shared" si="5"/>
        <v>75</v>
      </c>
      <c r="G39" s="12" t="s">
        <v>73</v>
      </c>
      <c r="H39" s="60">
        <v>165</v>
      </c>
      <c r="I39" s="10">
        <v>200</v>
      </c>
      <c r="J39" s="8">
        <f t="shared" si="1"/>
        <v>365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0">
        <v>165</v>
      </c>
      <c r="D40" s="10">
        <v>200</v>
      </c>
      <c r="E40" s="8">
        <f t="shared" si="0"/>
        <v>365</v>
      </c>
      <c r="F40" s="8">
        <f t="shared" si="5"/>
        <v>76</v>
      </c>
      <c r="G40" s="12" t="s">
        <v>75</v>
      </c>
      <c r="H40" s="60">
        <v>165</v>
      </c>
      <c r="I40" s="10">
        <v>200</v>
      </c>
      <c r="J40" s="8">
        <f t="shared" si="1"/>
        <v>365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0">
        <v>165</v>
      </c>
      <c r="D41" s="10">
        <v>200</v>
      </c>
      <c r="E41" s="8">
        <f t="shared" si="0"/>
        <v>365</v>
      </c>
      <c r="F41" s="8">
        <f t="shared" si="5"/>
        <v>77</v>
      </c>
      <c r="G41" s="12" t="s">
        <v>77</v>
      </c>
      <c r="H41" s="60">
        <v>165</v>
      </c>
      <c r="I41" s="10">
        <v>200</v>
      </c>
      <c r="J41" s="8">
        <f t="shared" si="1"/>
        <v>365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0">
        <v>165</v>
      </c>
      <c r="D42" s="10">
        <v>200</v>
      </c>
      <c r="E42" s="8">
        <f t="shared" si="0"/>
        <v>365</v>
      </c>
      <c r="F42" s="8">
        <f t="shared" si="5"/>
        <v>78</v>
      </c>
      <c r="G42" s="12" t="s">
        <v>79</v>
      </c>
      <c r="H42" s="60">
        <v>165</v>
      </c>
      <c r="I42" s="10">
        <v>200</v>
      </c>
      <c r="J42" s="8">
        <f t="shared" si="1"/>
        <v>365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0">
        <v>165</v>
      </c>
      <c r="D43" s="10">
        <v>200</v>
      </c>
      <c r="E43" s="8">
        <f t="shared" si="0"/>
        <v>365</v>
      </c>
      <c r="F43" s="8">
        <f t="shared" si="5"/>
        <v>79</v>
      </c>
      <c r="G43" s="12" t="s">
        <v>81</v>
      </c>
      <c r="H43" s="60">
        <v>165</v>
      </c>
      <c r="I43" s="10">
        <v>200</v>
      </c>
      <c r="J43" s="8">
        <f t="shared" si="1"/>
        <v>365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0">
        <v>165</v>
      </c>
      <c r="D44" s="10">
        <v>200</v>
      </c>
      <c r="E44" s="8">
        <f t="shared" si="0"/>
        <v>365</v>
      </c>
      <c r="F44" s="8">
        <f t="shared" si="5"/>
        <v>80</v>
      </c>
      <c r="G44" s="12" t="s">
        <v>83</v>
      </c>
      <c r="H44" s="60">
        <v>165</v>
      </c>
      <c r="I44" s="10">
        <v>200</v>
      </c>
      <c r="J44" s="8">
        <f t="shared" si="1"/>
        <v>365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0">
        <v>165</v>
      </c>
      <c r="D45" s="10">
        <v>200</v>
      </c>
      <c r="E45" s="8">
        <f t="shared" si="0"/>
        <v>365</v>
      </c>
      <c r="F45" s="8">
        <f t="shared" si="5"/>
        <v>81</v>
      </c>
      <c r="G45" s="12" t="s">
        <v>85</v>
      </c>
      <c r="H45" s="60">
        <v>165</v>
      </c>
      <c r="I45" s="10">
        <v>200</v>
      </c>
      <c r="J45" s="8">
        <f t="shared" si="1"/>
        <v>365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0">
        <v>165</v>
      </c>
      <c r="D46" s="10">
        <v>200</v>
      </c>
      <c r="E46" s="8">
        <f t="shared" si="0"/>
        <v>365</v>
      </c>
      <c r="F46" s="8">
        <f t="shared" si="5"/>
        <v>82</v>
      </c>
      <c r="G46" s="12" t="s">
        <v>87</v>
      </c>
      <c r="H46" s="60">
        <v>165</v>
      </c>
      <c r="I46" s="10">
        <v>200</v>
      </c>
      <c r="J46" s="8">
        <f t="shared" si="1"/>
        <v>365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0">
        <v>165</v>
      </c>
      <c r="D47" s="10">
        <v>200</v>
      </c>
      <c r="E47" s="8">
        <f t="shared" si="0"/>
        <v>365</v>
      </c>
      <c r="F47" s="8">
        <f t="shared" si="5"/>
        <v>83</v>
      </c>
      <c r="G47" s="12" t="s">
        <v>89</v>
      </c>
      <c r="H47" s="60">
        <v>165</v>
      </c>
      <c r="I47" s="10">
        <v>200</v>
      </c>
      <c r="J47" s="8">
        <f t="shared" si="1"/>
        <v>365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0">
        <v>165</v>
      </c>
      <c r="D48" s="10">
        <v>200</v>
      </c>
      <c r="E48" s="8">
        <f t="shared" si="0"/>
        <v>365</v>
      </c>
      <c r="F48" s="8">
        <f t="shared" si="5"/>
        <v>84</v>
      </c>
      <c r="G48" s="12" t="s">
        <v>91</v>
      </c>
      <c r="H48" s="60">
        <v>165</v>
      </c>
      <c r="I48" s="10">
        <v>200</v>
      </c>
      <c r="J48" s="8">
        <f t="shared" si="1"/>
        <v>365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0">
        <v>165</v>
      </c>
      <c r="D49" s="10">
        <v>200</v>
      </c>
      <c r="E49" s="8">
        <f t="shared" si="0"/>
        <v>365</v>
      </c>
      <c r="F49" s="8">
        <f t="shared" si="5"/>
        <v>85</v>
      </c>
      <c r="G49" s="12" t="s">
        <v>93</v>
      </c>
      <c r="H49" s="60">
        <v>165</v>
      </c>
      <c r="I49" s="10">
        <v>200</v>
      </c>
      <c r="J49" s="8">
        <f t="shared" si="1"/>
        <v>365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0">
        <v>165</v>
      </c>
      <c r="D50" s="10">
        <v>200</v>
      </c>
      <c r="E50" s="8">
        <f t="shared" si="0"/>
        <v>365</v>
      </c>
      <c r="F50" s="8">
        <f t="shared" si="5"/>
        <v>86</v>
      </c>
      <c r="G50" s="12" t="s">
        <v>95</v>
      </c>
      <c r="H50" s="60">
        <v>165</v>
      </c>
      <c r="I50" s="10">
        <v>200</v>
      </c>
      <c r="J50" s="8">
        <f t="shared" si="1"/>
        <v>365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0">
        <v>165</v>
      </c>
      <c r="D51" s="10">
        <v>200</v>
      </c>
      <c r="E51" s="8">
        <f t="shared" si="0"/>
        <v>365</v>
      </c>
      <c r="F51" s="8">
        <f t="shared" si="5"/>
        <v>87</v>
      </c>
      <c r="G51" s="12" t="s">
        <v>97</v>
      </c>
      <c r="H51" s="60">
        <v>165</v>
      </c>
      <c r="I51" s="10">
        <v>200</v>
      </c>
      <c r="J51" s="8">
        <f t="shared" si="1"/>
        <v>365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0">
        <v>165</v>
      </c>
      <c r="D52" s="10">
        <v>200</v>
      </c>
      <c r="E52" s="8">
        <f t="shared" si="0"/>
        <v>365</v>
      </c>
      <c r="F52" s="8">
        <f t="shared" si="5"/>
        <v>88</v>
      </c>
      <c r="G52" s="12" t="s">
        <v>99</v>
      </c>
      <c r="H52" s="60">
        <v>165</v>
      </c>
      <c r="I52" s="10">
        <v>200</v>
      </c>
      <c r="J52" s="8">
        <f t="shared" si="1"/>
        <v>365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0">
        <v>165</v>
      </c>
      <c r="D53" s="10">
        <v>200</v>
      </c>
      <c r="E53" s="8">
        <f t="shared" si="0"/>
        <v>365</v>
      </c>
      <c r="F53" s="8">
        <f t="shared" si="5"/>
        <v>89</v>
      </c>
      <c r="G53" s="12" t="s">
        <v>101</v>
      </c>
      <c r="H53" s="60">
        <v>165</v>
      </c>
      <c r="I53" s="10">
        <v>200</v>
      </c>
      <c r="J53" s="8">
        <f t="shared" si="1"/>
        <v>365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0">
        <v>165</v>
      </c>
      <c r="D54" s="10">
        <v>200</v>
      </c>
      <c r="E54" s="8">
        <f t="shared" si="0"/>
        <v>365</v>
      </c>
      <c r="F54" s="8">
        <f t="shared" si="5"/>
        <v>90</v>
      </c>
      <c r="G54" s="12" t="s">
        <v>103</v>
      </c>
      <c r="H54" s="60">
        <v>165</v>
      </c>
      <c r="I54" s="10">
        <v>200</v>
      </c>
      <c r="J54" s="8">
        <f t="shared" si="1"/>
        <v>365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0">
        <v>165</v>
      </c>
      <c r="D55" s="10">
        <v>200</v>
      </c>
      <c r="E55" s="8">
        <f t="shared" si="0"/>
        <v>365</v>
      </c>
      <c r="F55" s="8">
        <f t="shared" si="5"/>
        <v>91</v>
      </c>
      <c r="G55" s="12" t="s">
        <v>105</v>
      </c>
      <c r="H55" s="60">
        <v>165</v>
      </c>
      <c r="I55" s="10">
        <v>200</v>
      </c>
      <c r="J55" s="8">
        <f t="shared" si="1"/>
        <v>365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0">
        <v>165</v>
      </c>
      <c r="D56" s="10">
        <v>200</v>
      </c>
      <c r="E56" s="8">
        <f t="shared" si="0"/>
        <v>365</v>
      </c>
      <c r="F56" s="8">
        <f t="shared" si="5"/>
        <v>92</v>
      </c>
      <c r="G56" s="12" t="s">
        <v>107</v>
      </c>
      <c r="H56" s="60">
        <v>165</v>
      </c>
      <c r="I56" s="10">
        <v>200</v>
      </c>
      <c r="J56" s="8">
        <f t="shared" si="1"/>
        <v>365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0">
        <v>165</v>
      </c>
      <c r="D57" s="10">
        <v>200</v>
      </c>
      <c r="E57" s="8">
        <f t="shared" si="0"/>
        <v>365</v>
      </c>
      <c r="F57" s="8">
        <f t="shared" si="5"/>
        <v>93</v>
      </c>
      <c r="G57" s="12" t="s">
        <v>109</v>
      </c>
      <c r="H57" s="60">
        <v>165</v>
      </c>
      <c r="I57" s="10">
        <v>200</v>
      </c>
      <c r="J57" s="8">
        <f t="shared" si="1"/>
        <v>365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0">
        <v>165</v>
      </c>
      <c r="D58" s="10">
        <v>200</v>
      </c>
      <c r="E58" s="8">
        <f t="shared" si="0"/>
        <v>365</v>
      </c>
      <c r="F58" s="8">
        <f t="shared" si="5"/>
        <v>94</v>
      </c>
      <c r="G58" s="12" t="s">
        <v>111</v>
      </c>
      <c r="H58" s="60">
        <v>165</v>
      </c>
      <c r="I58" s="10">
        <v>200</v>
      </c>
      <c r="J58" s="8">
        <f t="shared" si="1"/>
        <v>365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0">
        <v>165</v>
      </c>
      <c r="D59" s="10">
        <v>200</v>
      </c>
      <c r="E59" s="17">
        <f t="shared" si="0"/>
        <v>365</v>
      </c>
      <c r="F59" s="17">
        <f t="shared" si="5"/>
        <v>95</v>
      </c>
      <c r="G59" s="18" t="s">
        <v>113</v>
      </c>
      <c r="H59" s="60">
        <v>165</v>
      </c>
      <c r="I59" s="10">
        <v>200</v>
      </c>
      <c r="J59" s="17">
        <f t="shared" si="1"/>
        <v>365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0">
        <v>165</v>
      </c>
      <c r="D60" s="10">
        <v>200</v>
      </c>
      <c r="E60" s="17">
        <f t="shared" si="0"/>
        <v>365</v>
      </c>
      <c r="F60" s="17">
        <f t="shared" si="5"/>
        <v>96</v>
      </c>
      <c r="G60" s="18" t="s">
        <v>115</v>
      </c>
      <c r="H60" s="60">
        <v>165</v>
      </c>
      <c r="I60" s="10">
        <v>200</v>
      </c>
      <c r="J60" s="17">
        <f t="shared" si="1"/>
        <v>365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28.5" customHeight="1" x14ac:dyDescent="0.25">
      <c r="A62" s="136" t="s">
        <v>197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194</v>
      </c>
      <c r="F63" s="144"/>
      <c r="G63" s="145"/>
      <c r="H63" s="21">
        <v>0.19400000000000001</v>
      </c>
      <c r="I63" s="21">
        <v>4.8739999999999997</v>
      </c>
      <c r="J63" s="21">
        <f>H63+I63</f>
        <v>5.0679999999999996</v>
      </c>
      <c r="K63" s="2"/>
      <c r="L63" s="22">
        <f>461.416+376+68.75</f>
        <v>906.16599999999994</v>
      </c>
      <c r="M63" s="32">
        <f>L63/1000</f>
        <v>0.90616599999999992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195</v>
      </c>
      <c r="F64" s="147"/>
      <c r="G64" s="148"/>
      <c r="H64" s="36">
        <f>K81</f>
        <v>0</v>
      </c>
      <c r="I64" s="36">
        <f>L81</f>
        <v>0.90616599999999992</v>
      </c>
      <c r="J64" s="36">
        <f>H64+I64</f>
        <v>0.90616599999999992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196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0.125</v>
      </c>
      <c r="N66" s="28">
        <v>0.58499999999999996</v>
      </c>
      <c r="O66" s="29">
        <f>M66+N66</f>
        <v>0.71</v>
      </c>
      <c r="P66" s="29">
        <f>O66/J63*100</f>
        <v>14.009471191791633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0.19400000000000001</v>
      </c>
      <c r="N67" s="29">
        <f>I63+I64-N66-(2*0.018)-M66</f>
        <v>5.0341659999999999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8.083333333333333E-3</v>
      </c>
      <c r="N68" s="32">
        <f>N67/24</f>
        <v>0.20975691666666665</v>
      </c>
      <c r="O68" s="23"/>
      <c r="P68" s="32">
        <f>M68+N68</f>
        <v>0.21784024999999999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8.0833333333333321</v>
      </c>
      <c r="N69" s="29">
        <f>N68*1000</f>
        <v>209.75691666666665</v>
      </c>
      <c r="O69" s="23"/>
      <c r="P69" s="29">
        <f>M69+N69</f>
        <v>217.84025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34"/>
      <c r="B71" s="135"/>
      <c r="C71" s="135"/>
      <c r="D71" s="135"/>
      <c r="E71" s="63"/>
      <c r="F71" s="2"/>
      <c r="G71" s="2"/>
      <c r="H71" s="2"/>
      <c r="I71" s="2"/>
      <c r="J71" s="63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0.86524999999999996</v>
      </c>
      <c r="M80" s="32">
        <f>K80+L80</f>
        <v>0.86524999999999996</v>
      </c>
      <c r="N80" s="32">
        <f>M80-M63</f>
        <v>-4.0915999999999952E-2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0.90616599999999992</v>
      </c>
      <c r="M81" s="32">
        <f>K81+L81</f>
        <v>0.90616599999999992</v>
      </c>
      <c r="N81" s="32">
        <f>N80/2</f>
        <v>-2.0457999999999976E-2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67" customWidth="1"/>
    <col min="2" max="2" width="18.5703125" style="67" customWidth="1"/>
    <col min="3" max="4" width="12.7109375" style="67" customWidth="1"/>
    <col min="5" max="5" width="14.7109375" style="67" customWidth="1"/>
    <col min="6" max="6" width="12.42578125" style="67" customWidth="1"/>
    <col min="7" max="7" width="15.140625" style="67" customWidth="1"/>
    <col min="8" max="9" width="12.7109375" style="67" customWidth="1"/>
    <col min="10" max="10" width="15" style="67" customWidth="1"/>
    <col min="11" max="11" width="9.140625" style="67" customWidth="1"/>
    <col min="12" max="12" width="13" style="67" customWidth="1"/>
    <col min="13" max="13" width="12.7109375" style="67" customWidth="1"/>
    <col min="14" max="14" width="14.28515625" style="67" customWidth="1"/>
    <col min="15" max="15" width="7.85546875" style="67" customWidth="1"/>
    <col min="16" max="17" width="9.140625" style="67" customWidth="1"/>
    <col min="18" max="16384" width="14.42578125" style="67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199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200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200</v>
      </c>
      <c r="D13" s="10">
        <v>200</v>
      </c>
      <c r="E13" s="11">
        <f t="shared" ref="E13:E60" si="0">SUM(C13,D13)</f>
        <v>400</v>
      </c>
      <c r="F13" s="8">
        <v>49</v>
      </c>
      <c r="G13" s="12" t="s">
        <v>21</v>
      </c>
      <c r="H13" s="60">
        <v>200</v>
      </c>
      <c r="I13" s="10">
        <v>200</v>
      </c>
      <c r="J13" s="8">
        <f t="shared" ref="J13:J60" si="1">SUM(H13,I13)</f>
        <v>400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200</v>
      </c>
      <c r="D14" s="10">
        <v>200</v>
      </c>
      <c r="E14" s="11">
        <f t="shared" si="0"/>
        <v>400</v>
      </c>
      <c r="F14" s="8">
        <f t="shared" ref="F14:F36" si="3">F13+1</f>
        <v>50</v>
      </c>
      <c r="G14" s="12" t="s">
        <v>23</v>
      </c>
      <c r="H14" s="60">
        <v>200</v>
      </c>
      <c r="I14" s="10">
        <v>200</v>
      </c>
      <c r="J14" s="8">
        <f t="shared" si="1"/>
        <v>400</v>
      </c>
      <c r="K14" s="2"/>
      <c r="L14" s="2" t="s">
        <v>20</v>
      </c>
      <c r="M14" s="7">
        <f>AVERAGE(C13:C16)</f>
        <v>200</v>
      </c>
      <c r="N14" s="7">
        <f>AVERAGE(D13:D16)</f>
        <v>200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200</v>
      </c>
      <c r="D15" s="10">
        <v>200</v>
      </c>
      <c r="E15" s="11">
        <f t="shared" si="0"/>
        <v>400</v>
      </c>
      <c r="F15" s="8">
        <f t="shared" si="3"/>
        <v>51</v>
      </c>
      <c r="G15" s="12" t="s">
        <v>25</v>
      </c>
      <c r="H15" s="60">
        <v>200</v>
      </c>
      <c r="I15" s="10">
        <v>200</v>
      </c>
      <c r="J15" s="8">
        <f t="shared" si="1"/>
        <v>400</v>
      </c>
      <c r="K15" s="2"/>
      <c r="L15" s="2" t="s">
        <v>28</v>
      </c>
      <c r="M15" s="7">
        <f>AVERAGE(C17:C20)</f>
        <v>200</v>
      </c>
      <c r="N15" s="7">
        <f>AVERAGE(D17:D20)</f>
        <v>200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200</v>
      </c>
      <c r="D16" s="10">
        <v>200</v>
      </c>
      <c r="E16" s="11">
        <f t="shared" si="0"/>
        <v>400</v>
      </c>
      <c r="F16" s="8">
        <f t="shared" si="3"/>
        <v>52</v>
      </c>
      <c r="G16" s="12" t="s">
        <v>27</v>
      </c>
      <c r="H16" s="60">
        <v>200</v>
      </c>
      <c r="I16" s="10">
        <v>200</v>
      </c>
      <c r="J16" s="8">
        <f t="shared" si="1"/>
        <v>400</v>
      </c>
      <c r="K16" s="2"/>
      <c r="L16" s="2" t="s">
        <v>36</v>
      </c>
      <c r="M16" s="7">
        <f>AVERAGE(C21:C24)</f>
        <v>200</v>
      </c>
      <c r="N16" s="7">
        <f>AVERAGE(D21:D24)</f>
        <v>200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200</v>
      </c>
      <c r="D17" s="10">
        <v>200</v>
      </c>
      <c r="E17" s="11">
        <f t="shared" si="0"/>
        <v>400</v>
      </c>
      <c r="F17" s="8">
        <f t="shared" si="3"/>
        <v>53</v>
      </c>
      <c r="G17" s="12" t="s">
        <v>29</v>
      </c>
      <c r="H17" s="60">
        <v>200</v>
      </c>
      <c r="I17" s="10">
        <v>200</v>
      </c>
      <c r="J17" s="8">
        <f t="shared" si="1"/>
        <v>400</v>
      </c>
      <c r="K17" s="2"/>
      <c r="L17" s="2" t="s">
        <v>44</v>
      </c>
      <c r="M17" s="7">
        <f>AVERAGE(C25:C28)</f>
        <v>200</v>
      </c>
      <c r="N17" s="7">
        <f>AVERAGE(D25:D28)</f>
        <v>200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200</v>
      </c>
      <c r="D18" s="10">
        <v>200</v>
      </c>
      <c r="E18" s="11">
        <f t="shared" si="0"/>
        <v>400</v>
      </c>
      <c r="F18" s="8">
        <f t="shared" si="3"/>
        <v>54</v>
      </c>
      <c r="G18" s="12" t="s">
        <v>31</v>
      </c>
      <c r="H18" s="60">
        <v>200</v>
      </c>
      <c r="I18" s="10">
        <v>200</v>
      </c>
      <c r="J18" s="8">
        <f t="shared" si="1"/>
        <v>400</v>
      </c>
      <c r="K18" s="2"/>
      <c r="L18" s="2" t="s">
        <v>52</v>
      </c>
      <c r="M18" s="7">
        <f>AVERAGE(C29:C32)</f>
        <v>200</v>
      </c>
      <c r="N18" s="7">
        <f>AVERAGE(D29:D32)</f>
        <v>200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200</v>
      </c>
      <c r="D19" s="10">
        <v>200</v>
      </c>
      <c r="E19" s="11">
        <f t="shared" si="0"/>
        <v>400</v>
      </c>
      <c r="F19" s="8">
        <f t="shared" si="3"/>
        <v>55</v>
      </c>
      <c r="G19" s="12" t="s">
        <v>33</v>
      </c>
      <c r="H19" s="60">
        <v>200</v>
      </c>
      <c r="I19" s="10">
        <v>200</v>
      </c>
      <c r="J19" s="8">
        <f t="shared" si="1"/>
        <v>400</v>
      </c>
      <c r="K19" s="2"/>
      <c r="L19" s="2" t="s">
        <v>60</v>
      </c>
      <c r="M19" s="7">
        <f>AVERAGE(C33:C36)</f>
        <v>200</v>
      </c>
      <c r="N19" s="7">
        <f>AVERAGE(D33:D36)</f>
        <v>200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200</v>
      </c>
      <c r="D20" s="10">
        <v>200</v>
      </c>
      <c r="E20" s="11">
        <f t="shared" si="0"/>
        <v>400</v>
      </c>
      <c r="F20" s="8">
        <f t="shared" si="3"/>
        <v>56</v>
      </c>
      <c r="G20" s="12" t="s">
        <v>35</v>
      </c>
      <c r="H20" s="60">
        <v>200</v>
      </c>
      <c r="I20" s="10">
        <v>200</v>
      </c>
      <c r="J20" s="8">
        <f t="shared" si="1"/>
        <v>400</v>
      </c>
      <c r="K20" s="2"/>
      <c r="L20" s="2" t="s">
        <v>68</v>
      </c>
      <c r="M20" s="7">
        <f>AVERAGE(C37:C40)</f>
        <v>200</v>
      </c>
      <c r="N20" s="7">
        <f>AVERAGE(D37:D40)</f>
        <v>200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200</v>
      </c>
      <c r="D21" s="10">
        <v>200</v>
      </c>
      <c r="E21" s="11">
        <f t="shared" si="0"/>
        <v>400</v>
      </c>
      <c r="F21" s="8">
        <f t="shared" si="3"/>
        <v>57</v>
      </c>
      <c r="G21" s="12" t="s">
        <v>37</v>
      </c>
      <c r="H21" s="60">
        <v>200</v>
      </c>
      <c r="I21" s="10">
        <v>200</v>
      </c>
      <c r="J21" s="8">
        <f t="shared" si="1"/>
        <v>400</v>
      </c>
      <c r="K21" s="2"/>
      <c r="L21" s="2" t="s">
        <v>76</v>
      </c>
      <c r="M21" s="7">
        <f>AVERAGE(C41:C44)</f>
        <v>200</v>
      </c>
      <c r="N21" s="7">
        <f>AVERAGE(D41:D44)</f>
        <v>200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200</v>
      </c>
      <c r="D22" s="10">
        <v>200</v>
      </c>
      <c r="E22" s="11">
        <f t="shared" si="0"/>
        <v>400</v>
      </c>
      <c r="F22" s="8">
        <f t="shared" si="3"/>
        <v>58</v>
      </c>
      <c r="G22" s="12" t="s">
        <v>39</v>
      </c>
      <c r="H22" s="60">
        <v>200</v>
      </c>
      <c r="I22" s="10">
        <v>200</v>
      </c>
      <c r="J22" s="8">
        <f t="shared" si="1"/>
        <v>400</v>
      </c>
      <c r="K22" s="2"/>
      <c r="L22" s="2" t="s">
        <v>84</v>
      </c>
      <c r="M22" s="7">
        <f>AVERAGE(C45:C48)</f>
        <v>200</v>
      </c>
      <c r="N22" s="7">
        <f>AVERAGE(D45:D48)</f>
        <v>200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200</v>
      </c>
      <c r="D23" s="10">
        <v>200</v>
      </c>
      <c r="E23" s="11">
        <f t="shared" si="0"/>
        <v>400</v>
      </c>
      <c r="F23" s="8">
        <f t="shared" si="3"/>
        <v>59</v>
      </c>
      <c r="G23" s="12" t="s">
        <v>41</v>
      </c>
      <c r="H23" s="60">
        <v>200</v>
      </c>
      <c r="I23" s="10">
        <v>200</v>
      </c>
      <c r="J23" s="8">
        <f t="shared" si="1"/>
        <v>400</v>
      </c>
      <c r="K23" s="2"/>
      <c r="L23" s="2" t="s">
        <v>92</v>
      </c>
      <c r="M23" s="7">
        <f>AVERAGE(C49:C52)</f>
        <v>200</v>
      </c>
      <c r="N23" s="7">
        <f>AVERAGE(D49:D52)</f>
        <v>200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200</v>
      </c>
      <c r="D24" s="10">
        <v>200</v>
      </c>
      <c r="E24" s="11">
        <f t="shared" si="0"/>
        <v>400</v>
      </c>
      <c r="F24" s="8">
        <f t="shared" si="3"/>
        <v>60</v>
      </c>
      <c r="G24" s="12" t="s">
        <v>43</v>
      </c>
      <c r="H24" s="60">
        <v>200</v>
      </c>
      <c r="I24" s="10">
        <v>200</v>
      </c>
      <c r="J24" s="8">
        <f t="shared" si="1"/>
        <v>400</v>
      </c>
      <c r="K24" s="2"/>
      <c r="L24" s="13" t="s">
        <v>100</v>
      </c>
      <c r="M24" s="7">
        <f>AVERAGE(C53:C56)</f>
        <v>200</v>
      </c>
      <c r="N24" s="7">
        <f>AVERAGE(D53:D56)</f>
        <v>200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200</v>
      </c>
      <c r="D25" s="10">
        <v>200</v>
      </c>
      <c r="E25" s="11">
        <f t="shared" si="0"/>
        <v>400</v>
      </c>
      <c r="F25" s="8">
        <f t="shared" si="3"/>
        <v>61</v>
      </c>
      <c r="G25" s="12" t="s">
        <v>45</v>
      </c>
      <c r="H25" s="60">
        <v>200</v>
      </c>
      <c r="I25" s="10">
        <v>200</v>
      </c>
      <c r="J25" s="8">
        <f t="shared" si="1"/>
        <v>400</v>
      </c>
      <c r="K25" s="2"/>
      <c r="L25" s="16" t="s">
        <v>108</v>
      </c>
      <c r="M25" s="7">
        <f>AVERAGE(C57:C60)</f>
        <v>200</v>
      </c>
      <c r="N25" s="7">
        <f>AVERAGE(D57:D60)</f>
        <v>200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200</v>
      </c>
      <c r="D26" s="10">
        <v>200</v>
      </c>
      <c r="E26" s="11">
        <f t="shared" si="0"/>
        <v>400</v>
      </c>
      <c r="F26" s="8">
        <f t="shared" si="3"/>
        <v>62</v>
      </c>
      <c r="G26" s="12" t="s">
        <v>47</v>
      </c>
      <c r="H26" s="60">
        <v>200</v>
      </c>
      <c r="I26" s="10">
        <v>200</v>
      </c>
      <c r="J26" s="8">
        <f t="shared" si="1"/>
        <v>400</v>
      </c>
      <c r="K26" s="2"/>
      <c r="L26" s="16" t="s">
        <v>21</v>
      </c>
      <c r="M26" s="7">
        <f>AVERAGE(H13:H16)</f>
        <v>200</v>
      </c>
      <c r="N26" s="7">
        <f>AVERAGE(I13:I16)</f>
        <v>200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200</v>
      </c>
      <c r="D27" s="10">
        <v>200</v>
      </c>
      <c r="E27" s="11">
        <f t="shared" si="0"/>
        <v>400</v>
      </c>
      <c r="F27" s="8">
        <f t="shared" si="3"/>
        <v>63</v>
      </c>
      <c r="G27" s="12" t="s">
        <v>49</v>
      </c>
      <c r="H27" s="60">
        <v>200</v>
      </c>
      <c r="I27" s="10">
        <v>200</v>
      </c>
      <c r="J27" s="8">
        <f t="shared" si="1"/>
        <v>400</v>
      </c>
      <c r="K27" s="2"/>
      <c r="L27" s="24" t="s">
        <v>29</v>
      </c>
      <c r="M27" s="7">
        <f>AVERAGE(H17:H20)</f>
        <v>200</v>
      </c>
      <c r="N27" s="7">
        <f>AVERAGE(I17:I20)</f>
        <v>200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200</v>
      </c>
      <c r="D28" s="10">
        <v>200</v>
      </c>
      <c r="E28" s="11">
        <f t="shared" si="0"/>
        <v>400</v>
      </c>
      <c r="F28" s="8">
        <f t="shared" si="3"/>
        <v>64</v>
      </c>
      <c r="G28" s="12" t="s">
        <v>51</v>
      </c>
      <c r="H28" s="60">
        <v>200</v>
      </c>
      <c r="I28" s="10">
        <v>200</v>
      </c>
      <c r="J28" s="8">
        <f t="shared" si="1"/>
        <v>400</v>
      </c>
      <c r="K28" s="2"/>
      <c r="L28" s="2" t="s">
        <v>37</v>
      </c>
      <c r="M28" s="7">
        <f>AVERAGE(H21:H24)</f>
        <v>200</v>
      </c>
      <c r="N28" s="7">
        <f>AVERAGE(I21:I24)</f>
        <v>200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200</v>
      </c>
      <c r="D29" s="10">
        <v>200</v>
      </c>
      <c r="E29" s="11">
        <f t="shared" si="0"/>
        <v>400</v>
      </c>
      <c r="F29" s="8">
        <f t="shared" si="3"/>
        <v>65</v>
      </c>
      <c r="G29" s="12" t="s">
        <v>53</v>
      </c>
      <c r="H29" s="60">
        <v>200</v>
      </c>
      <c r="I29" s="10">
        <v>200</v>
      </c>
      <c r="J29" s="8">
        <f t="shared" si="1"/>
        <v>400</v>
      </c>
      <c r="K29" s="2"/>
      <c r="L29" s="2" t="s">
        <v>45</v>
      </c>
      <c r="M29" s="7">
        <f>AVERAGE(H25:H28)</f>
        <v>200</v>
      </c>
      <c r="N29" s="7">
        <f>AVERAGE(I25:I28)</f>
        <v>200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200</v>
      </c>
      <c r="D30" s="10">
        <v>200</v>
      </c>
      <c r="E30" s="11">
        <f t="shared" si="0"/>
        <v>400</v>
      </c>
      <c r="F30" s="8">
        <f t="shared" si="3"/>
        <v>66</v>
      </c>
      <c r="G30" s="12" t="s">
        <v>55</v>
      </c>
      <c r="H30" s="60">
        <v>200</v>
      </c>
      <c r="I30" s="10">
        <v>200</v>
      </c>
      <c r="J30" s="8">
        <f t="shared" si="1"/>
        <v>400</v>
      </c>
      <c r="K30" s="2"/>
      <c r="L30" s="2" t="s">
        <v>53</v>
      </c>
      <c r="M30" s="7">
        <f>AVERAGE(H29:H32)</f>
        <v>200</v>
      </c>
      <c r="N30" s="7">
        <f>AVERAGE(I29:I32)</f>
        <v>200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200</v>
      </c>
      <c r="D31" s="10">
        <v>200</v>
      </c>
      <c r="E31" s="11">
        <f t="shared" si="0"/>
        <v>400</v>
      </c>
      <c r="F31" s="8">
        <f t="shared" si="3"/>
        <v>67</v>
      </c>
      <c r="G31" s="12" t="s">
        <v>57</v>
      </c>
      <c r="H31" s="60">
        <v>200</v>
      </c>
      <c r="I31" s="10">
        <v>200</v>
      </c>
      <c r="J31" s="8">
        <f t="shared" si="1"/>
        <v>400</v>
      </c>
      <c r="K31" s="2"/>
      <c r="L31" s="2" t="s">
        <v>61</v>
      </c>
      <c r="M31" s="7">
        <f>AVERAGE(H33:H36)</f>
        <v>200</v>
      </c>
      <c r="N31" s="7">
        <f>AVERAGE(I33:I36)</f>
        <v>200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200</v>
      </c>
      <c r="D32" s="10">
        <v>200</v>
      </c>
      <c r="E32" s="11">
        <f t="shared" si="0"/>
        <v>400</v>
      </c>
      <c r="F32" s="8">
        <f t="shared" si="3"/>
        <v>68</v>
      </c>
      <c r="G32" s="12" t="s">
        <v>59</v>
      </c>
      <c r="H32" s="60">
        <v>200</v>
      </c>
      <c r="I32" s="10">
        <v>200</v>
      </c>
      <c r="J32" s="8">
        <f t="shared" si="1"/>
        <v>400</v>
      </c>
      <c r="K32" s="2"/>
      <c r="L32" s="2" t="s">
        <v>69</v>
      </c>
      <c r="M32" s="7">
        <f>AVERAGE(H37:H40)</f>
        <v>200</v>
      </c>
      <c r="N32" s="7">
        <f>AVERAGE(I37:I40)</f>
        <v>200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200</v>
      </c>
      <c r="D33" s="10">
        <v>200</v>
      </c>
      <c r="E33" s="11">
        <f t="shared" si="0"/>
        <v>400</v>
      </c>
      <c r="F33" s="8">
        <f t="shared" si="3"/>
        <v>69</v>
      </c>
      <c r="G33" s="12" t="s">
        <v>61</v>
      </c>
      <c r="H33" s="60">
        <v>200</v>
      </c>
      <c r="I33" s="10">
        <v>200</v>
      </c>
      <c r="J33" s="8">
        <f t="shared" si="1"/>
        <v>400</v>
      </c>
      <c r="K33" s="2"/>
      <c r="L33" s="2" t="s">
        <v>77</v>
      </c>
      <c r="M33" s="7">
        <f>AVERAGE(H41:H44)</f>
        <v>200</v>
      </c>
      <c r="N33" s="7">
        <f>AVERAGE(I41:I44)</f>
        <v>200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200</v>
      </c>
      <c r="D34" s="10">
        <v>200</v>
      </c>
      <c r="E34" s="11">
        <f t="shared" si="0"/>
        <v>400</v>
      </c>
      <c r="F34" s="8">
        <f t="shared" si="3"/>
        <v>70</v>
      </c>
      <c r="G34" s="12" t="s">
        <v>63</v>
      </c>
      <c r="H34" s="60">
        <v>200</v>
      </c>
      <c r="I34" s="10">
        <v>200</v>
      </c>
      <c r="J34" s="8">
        <f t="shared" si="1"/>
        <v>400</v>
      </c>
      <c r="K34" s="2"/>
      <c r="L34" s="2" t="s">
        <v>85</v>
      </c>
      <c r="M34" s="7">
        <f>AVERAGE(H45:H48)</f>
        <v>200</v>
      </c>
      <c r="N34" s="7">
        <f>AVERAGE(I45:I48)</f>
        <v>200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200</v>
      </c>
      <c r="D35" s="10">
        <v>200</v>
      </c>
      <c r="E35" s="11">
        <f t="shared" si="0"/>
        <v>400</v>
      </c>
      <c r="F35" s="8">
        <f t="shared" si="3"/>
        <v>71</v>
      </c>
      <c r="G35" s="12" t="s">
        <v>65</v>
      </c>
      <c r="H35" s="60">
        <v>200</v>
      </c>
      <c r="I35" s="10">
        <v>200</v>
      </c>
      <c r="J35" s="8">
        <f t="shared" si="1"/>
        <v>400</v>
      </c>
      <c r="K35" s="2"/>
      <c r="L35" s="2" t="s">
        <v>93</v>
      </c>
      <c r="M35" s="7">
        <f>AVERAGE(H49:H52)</f>
        <v>200</v>
      </c>
      <c r="N35" s="7">
        <f>AVERAGE(I49:I52)</f>
        <v>200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200</v>
      </c>
      <c r="D36" s="10">
        <v>200</v>
      </c>
      <c r="E36" s="11">
        <f t="shared" si="0"/>
        <v>400</v>
      </c>
      <c r="F36" s="8">
        <f t="shared" si="3"/>
        <v>72</v>
      </c>
      <c r="G36" s="12" t="s">
        <v>67</v>
      </c>
      <c r="H36" s="60">
        <v>200</v>
      </c>
      <c r="I36" s="10">
        <v>200</v>
      </c>
      <c r="J36" s="8">
        <f t="shared" si="1"/>
        <v>400</v>
      </c>
      <c r="K36" s="2"/>
      <c r="L36" s="108" t="s">
        <v>101</v>
      </c>
      <c r="M36" s="7">
        <f>AVERAGE(H53:H56)</f>
        <v>200</v>
      </c>
      <c r="N36" s="7">
        <f>AVERAGE(I53:I56)</f>
        <v>200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200</v>
      </c>
      <c r="D37" s="10">
        <v>200</v>
      </c>
      <c r="E37" s="11">
        <f t="shared" si="0"/>
        <v>400</v>
      </c>
      <c r="F37" s="8">
        <v>73</v>
      </c>
      <c r="G37" s="12" t="s">
        <v>69</v>
      </c>
      <c r="H37" s="60">
        <v>200</v>
      </c>
      <c r="I37" s="10">
        <v>200</v>
      </c>
      <c r="J37" s="8">
        <f t="shared" si="1"/>
        <v>400</v>
      </c>
      <c r="K37" s="2"/>
      <c r="L37" s="108" t="s">
        <v>109</v>
      </c>
      <c r="M37" s="7">
        <f>AVERAGE(H57:H60)</f>
        <v>200</v>
      </c>
      <c r="N37" s="7">
        <f>AVERAGE(I57:I60)</f>
        <v>200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200</v>
      </c>
      <c r="D38" s="10">
        <v>200</v>
      </c>
      <c r="E38" s="8">
        <f t="shared" si="0"/>
        <v>400</v>
      </c>
      <c r="F38" s="8">
        <f t="shared" ref="F38:F60" si="5">F37+1</f>
        <v>74</v>
      </c>
      <c r="G38" s="12" t="s">
        <v>71</v>
      </c>
      <c r="H38" s="60">
        <v>200</v>
      </c>
      <c r="I38" s="10">
        <v>200</v>
      </c>
      <c r="J38" s="8">
        <f t="shared" si="1"/>
        <v>400</v>
      </c>
      <c r="K38" s="2"/>
      <c r="L38" s="108" t="s">
        <v>299</v>
      </c>
      <c r="M38" s="108">
        <f>AVERAGE(M14:M37)</f>
        <v>200</v>
      </c>
      <c r="N38" s="108">
        <f>AVERAGE(N14:N37)</f>
        <v>200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200</v>
      </c>
      <c r="D39" s="10">
        <v>200</v>
      </c>
      <c r="E39" s="8">
        <f t="shared" si="0"/>
        <v>400</v>
      </c>
      <c r="F39" s="8">
        <f t="shared" si="5"/>
        <v>75</v>
      </c>
      <c r="G39" s="12" t="s">
        <v>73</v>
      </c>
      <c r="H39" s="60">
        <v>200</v>
      </c>
      <c r="I39" s="10">
        <v>200</v>
      </c>
      <c r="J39" s="8">
        <f t="shared" si="1"/>
        <v>400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200</v>
      </c>
      <c r="D40" s="10">
        <v>200</v>
      </c>
      <c r="E40" s="8">
        <f t="shared" si="0"/>
        <v>400</v>
      </c>
      <c r="F40" s="8">
        <f t="shared" si="5"/>
        <v>76</v>
      </c>
      <c r="G40" s="12" t="s">
        <v>75</v>
      </c>
      <c r="H40" s="60">
        <v>200</v>
      </c>
      <c r="I40" s="10">
        <v>200</v>
      </c>
      <c r="J40" s="8">
        <f t="shared" si="1"/>
        <v>400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200</v>
      </c>
      <c r="D41" s="10">
        <v>200</v>
      </c>
      <c r="E41" s="8">
        <f t="shared" si="0"/>
        <v>400</v>
      </c>
      <c r="F41" s="8">
        <f t="shared" si="5"/>
        <v>77</v>
      </c>
      <c r="G41" s="12" t="s">
        <v>77</v>
      </c>
      <c r="H41" s="60">
        <v>200</v>
      </c>
      <c r="I41" s="10">
        <v>200</v>
      </c>
      <c r="J41" s="8">
        <f t="shared" si="1"/>
        <v>400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200</v>
      </c>
      <c r="D42" s="10">
        <v>200</v>
      </c>
      <c r="E42" s="8">
        <f t="shared" si="0"/>
        <v>400</v>
      </c>
      <c r="F42" s="8">
        <f t="shared" si="5"/>
        <v>78</v>
      </c>
      <c r="G42" s="12" t="s">
        <v>79</v>
      </c>
      <c r="H42" s="60">
        <v>200</v>
      </c>
      <c r="I42" s="10">
        <v>200</v>
      </c>
      <c r="J42" s="8">
        <f t="shared" si="1"/>
        <v>400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200</v>
      </c>
      <c r="D43" s="10">
        <v>200</v>
      </c>
      <c r="E43" s="8">
        <f t="shared" si="0"/>
        <v>400</v>
      </c>
      <c r="F43" s="8">
        <f t="shared" si="5"/>
        <v>79</v>
      </c>
      <c r="G43" s="12" t="s">
        <v>81</v>
      </c>
      <c r="H43" s="60">
        <v>200</v>
      </c>
      <c r="I43" s="10">
        <v>200</v>
      </c>
      <c r="J43" s="8">
        <f t="shared" si="1"/>
        <v>400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200</v>
      </c>
      <c r="D44" s="10">
        <v>200</v>
      </c>
      <c r="E44" s="8">
        <f t="shared" si="0"/>
        <v>400</v>
      </c>
      <c r="F44" s="8">
        <f t="shared" si="5"/>
        <v>80</v>
      </c>
      <c r="G44" s="12" t="s">
        <v>83</v>
      </c>
      <c r="H44" s="60">
        <v>200</v>
      </c>
      <c r="I44" s="10">
        <v>200</v>
      </c>
      <c r="J44" s="8">
        <f t="shared" si="1"/>
        <v>400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200</v>
      </c>
      <c r="D45" s="10">
        <v>200</v>
      </c>
      <c r="E45" s="8">
        <f t="shared" si="0"/>
        <v>400</v>
      </c>
      <c r="F45" s="8">
        <f t="shared" si="5"/>
        <v>81</v>
      </c>
      <c r="G45" s="12" t="s">
        <v>85</v>
      </c>
      <c r="H45" s="60">
        <v>200</v>
      </c>
      <c r="I45" s="10">
        <v>200</v>
      </c>
      <c r="J45" s="8">
        <f t="shared" si="1"/>
        <v>400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200</v>
      </c>
      <c r="D46" s="10">
        <v>200</v>
      </c>
      <c r="E46" s="8">
        <f t="shared" si="0"/>
        <v>400</v>
      </c>
      <c r="F46" s="8">
        <f t="shared" si="5"/>
        <v>82</v>
      </c>
      <c r="G46" s="12" t="s">
        <v>87</v>
      </c>
      <c r="H46" s="60">
        <v>200</v>
      </c>
      <c r="I46" s="10">
        <v>200</v>
      </c>
      <c r="J46" s="8">
        <f t="shared" si="1"/>
        <v>400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200</v>
      </c>
      <c r="D47" s="10">
        <v>200</v>
      </c>
      <c r="E47" s="8">
        <f t="shared" si="0"/>
        <v>400</v>
      </c>
      <c r="F47" s="8">
        <f t="shared" si="5"/>
        <v>83</v>
      </c>
      <c r="G47" s="12" t="s">
        <v>89</v>
      </c>
      <c r="H47" s="60">
        <v>200</v>
      </c>
      <c r="I47" s="10">
        <v>200</v>
      </c>
      <c r="J47" s="8">
        <f t="shared" si="1"/>
        <v>400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200</v>
      </c>
      <c r="D48" s="10">
        <v>200</v>
      </c>
      <c r="E48" s="8">
        <f t="shared" si="0"/>
        <v>400</v>
      </c>
      <c r="F48" s="8">
        <f t="shared" si="5"/>
        <v>84</v>
      </c>
      <c r="G48" s="12" t="s">
        <v>91</v>
      </c>
      <c r="H48" s="60">
        <v>200</v>
      </c>
      <c r="I48" s="10">
        <v>200</v>
      </c>
      <c r="J48" s="8">
        <f t="shared" si="1"/>
        <v>400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200</v>
      </c>
      <c r="D49" s="10">
        <v>200</v>
      </c>
      <c r="E49" s="8">
        <f t="shared" si="0"/>
        <v>400</v>
      </c>
      <c r="F49" s="8">
        <f t="shared" si="5"/>
        <v>85</v>
      </c>
      <c r="G49" s="12" t="s">
        <v>93</v>
      </c>
      <c r="H49" s="60">
        <v>200</v>
      </c>
      <c r="I49" s="10">
        <v>200</v>
      </c>
      <c r="J49" s="8">
        <f t="shared" si="1"/>
        <v>400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200</v>
      </c>
      <c r="D50" s="10">
        <v>200</v>
      </c>
      <c r="E50" s="8">
        <f t="shared" si="0"/>
        <v>400</v>
      </c>
      <c r="F50" s="8">
        <f t="shared" si="5"/>
        <v>86</v>
      </c>
      <c r="G50" s="12" t="s">
        <v>95</v>
      </c>
      <c r="H50" s="60">
        <v>200</v>
      </c>
      <c r="I50" s="10">
        <v>200</v>
      </c>
      <c r="J50" s="8">
        <f t="shared" si="1"/>
        <v>400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200</v>
      </c>
      <c r="D51" s="10">
        <v>200</v>
      </c>
      <c r="E51" s="8">
        <f t="shared" si="0"/>
        <v>400</v>
      </c>
      <c r="F51" s="8">
        <f t="shared" si="5"/>
        <v>87</v>
      </c>
      <c r="G51" s="12" t="s">
        <v>97</v>
      </c>
      <c r="H51" s="60">
        <v>200</v>
      </c>
      <c r="I51" s="10">
        <v>200</v>
      </c>
      <c r="J51" s="8">
        <f t="shared" si="1"/>
        <v>400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200</v>
      </c>
      <c r="D52" s="10">
        <v>200</v>
      </c>
      <c r="E52" s="8">
        <f t="shared" si="0"/>
        <v>400</v>
      </c>
      <c r="F52" s="8">
        <f t="shared" si="5"/>
        <v>88</v>
      </c>
      <c r="G52" s="12" t="s">
        <v>99</v>
      </c>
      <c r="H52" s="60">
        <v>200</v>
      </c>
      <c r="I52" s="10">
        <v>200</v>
      </c>
      <c r="J52" s="8">
        <f t="shared" si="1"/>
        <v>400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200</v>
      </c>
      <c r="D53" s="10">
        <v>200</v>
      </c>
      <c r="E53" s="8">
        <f t="shared" si="0"/>
        <v>400</v>
      </c>
      <c r="F53" s="8">
        <f t="shared" si="5"/>
        <v>89</v>
      </c>
      <c r="G53" s="12" t="s">
        <v>101</v>
      </c>
      <c r="H53" s="60">
        <v>200</v>
      </c>
      <c r="I53" s="10">
        <v>200</v>
      </c>
      <c r="J53" s="8">
        <f t="shared" si="1"/>
        <v>400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200</v>
      </c>
      <c r="D54" s="10">
        <v>200</v>
      </c>
      <c r="E54" s="8">
        <f t="shared" si="0"/>
        <v>400</v>
      </c>
      <c r="F54" s="8">
        <f t="shared" si="5"/>
        <v>90</v>
      </c>
      <c r="G54" s="12" t="s">
        <v>103</v>
      </c>
      <c r="H54" s="60">
        <v>200</v>
      </c>
      <c r="I54" s="10">
        <v>200</v>
      </c>
      <c r="J54" s="8">
        <f t="shared" si="1"/>
        <v>400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200</v>
      </c>
      <c r="D55" s="10">
        <v>200</v>
      </c>
      <c r="E55" s="8">
        <f t="shared" si="0"/>
        <v>400</v>
      </c>
      <c r="F55" s="8">
        <f t="shared" si="5"/>
        <v>91</v>
      </c>
      <c r="G55" s="12" t="s">
        <v>105</v>
      </c>
      <c r="H55" s="60">
        <v>200</v>
      </c>
      <c r="I55" s="10">
        <v>200</v>
      </c>
      <c r="J55" s="8">
        <f t="shared" si="1"/>
        <v>400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200</v>
      </c>
      <c r="D56" s="10">
        <v>200</v>
      </c>
      <c r="E56" s="8">
        <f t="shared" si="0"/>
        <v>400</v>
      </c>
      <c r="F56" s="8">
        <f t="shared" si="5"/>
        <v>92</v>
      </c>
      <c r="G56" s="12" t="s">
        <v>107</v>
      </c>
      <c r="H56" s="60">
        <v>200</v>
      </c>
      <c r="I56" s="10">
        <v>200</v>
      </c>
      <c r="J56" s="8">
        <f t="shared" si="1"/>
        <v>400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200</v>
      </c>
      <c r="D57" s="10">
        <v>200</v>
      </c>
      <c r="E57" s="8">
        <f t="shared" si="0"/>
        <v>400</v>
      </c>
      <c r="F57" s="8">
        <f t="shared" si="5"/>
        <v>93</v>
      </c>
      <c r="G57" s="12" t="s">
        <v>109</v>
      </c>
      <c r="H57" s="60">
        <v>200</v>
      </c>
      <c r="I57" s="10">
        <v>200</v>
      </c>
      <c r="J57" s="8">
        <f t="shared" si="1"/>
        <v>400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200</v>
      </c>
      <c r="D58" s="10">
        <v>200</v>
      </c>
      <c r="E58" s="8">
        <f t="shared" si="0"/>
        <v>400</v>
      </c>
      <c r="F58" s="8">
        <f t="shared" si="5"/>
        <v>94</v>
      </c>
      <c r="G58" s="12" t="s">
        <v>111</v>
      </c>
      <c r="H58" s="60">
        <v>200</v>
      </c>
      <c r="I58" s="10">
        <v>200</v>
      </c>
      <c r="J58" s="8">
        <f t="shared" si="1"/>
        <v>400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200</v>
      </c>
      <c r="D59" s="10">
        <v>200</v>
      </c>
      <c r="E59" s="17">
        <f t="shared" si="0"/>
        <v>400</v>
      </c>
      <c r="F59" s="17">
        <f t="shared" si="5"/>
        <v>95</v>
      </c>
      <c r="G59" s="18" t="s">
        <v>113</v>
      </c>
      <c r="H59" s="60">
        <v>200</v>
      </c>
      <c r="I59" s="10">
        <v>200</v>
      </c>
      <c r="J59" s="17">
        <f t="shared" si="1"/>
        <v>400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200</v>
      </c>
      <c r="D60" s="10">
        <v>200</v>
      </c>
      <c r="E60" s="17">
        <f t="shared" si="0"/>
        <v>400</v>
      </c>
      <c r="F60" s="17">
        <f t="shared" si="5"/>
        <v>96</v>
      </c>
      <c r="G60" s="18" t="s">
        <v>115</v>
      </c>
      <c r="H60" s="60">
        <v>200</v>
      </c>
      <c r="I60" s="10">
        <v>200</v>
      </c>
      <c r="J60" s="17">
        <f t="shared" si="1"/>
        <v>400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5.25" customHeight="1" x14ac:dyDescent="0.25">
      <c r="A62" s="136" t="s">
        <v>204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201</v>
      </c>
      <c r="F63" s="144"/>
      <c r="G63" s="145"/>
      <c r="H63" s="21">
        <v>0</v>
      </c>
      <c r="I63" s="21">
        <v>4.8479999999999999</v>
      </c>
      <c r="J63" s="21">
        <f>H63+I63</f>
        <v>4.8479999999999999</v>
      </c>
      <c r="K63" s="2"/>
      <c r="L63" s="22">
        <v>630</v>
      </c>
      <c r="M63" s="32">
        <f>L63/1000</f>
        <v>0.63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202</v>
      </c>
      <c r="F64" s="147"/>
      <c r="G64" s="148"/>
      <c r="H64" s="36">
        <f>K81</f>
        <v>0</v>
      </c>
      <c r="I64" s="36">
        <f>L81</f>
        <v>0.63</v>
      </c>
      <c r="J64" s="36">
        <f>H64+I64</f>
        <v>0.63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203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0.14299999999999999</v>
      </c>
      <c r="N66" s="28">
        <v>0.60699999999999998</v>
      </c>
      <c r="O66" s="29">
        <f>M66+N66</f>
        <v>0.75</v>
      </c>
      <c r="P66" s="29">
        <f>O66/J63*100</f>
        <v>15.470297029702969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I63+I64-N66-(2*0.018)-M66</f>
        <v>4.6920000000000002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0.19550000000000001</v>
      </c>
      <c r="O68" s="23"/>
      <c r="P68" s="32">
        <f>M68+N68</f>
        <v>0.19550000000000001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195.5</v>
      </c>
      <c r="O69" s="23"/>
      <c r="P69" s="29">
        <f>M69+N69</f>
        <v>195.5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34"/>
      <c r="B71" s="135"/>
      <c r="C71" s="135"/>
      <c r="D71" s="135"/>
      <c r="E71" s="66"/>
      <c r="F71" s="2"/>
      <c r="G71" s="2"/>
      <c r="H71" s="2"/>
      <c r="I71" s="2"/>
      <c r="J71" s="66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0.56189999999999996</v>
      </c>
      <c r="M80" s="32">
        <f>K80+L80</f>
        <v>0.56189999999999996</v>
      </c>
      <c r="N80" s="32">
        <f>M80-M63</f>
        <v>-6.8100000000000049E-2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0.63</v>
      </c>
      <c r="M81" s="32">
        <f>K81+L81</f>
        <v>0.63</v>
      </c>
      <c r="N81" s="32">
        <f>N80/2</f>
        <v>-3.4050000000000025E-2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70" customWidth="1"/>
    <col min="2" max="2" width="18.5703125" style="70" customWidth="1"/>
    <col min="3" max="4" width="12.7109375" style="70" customWidth="1"/>
    <col min="5" max="5" width="14.7109375" style="70" customWidth="1"/>
    <col min="6" max="6" width="12.42578125" style="70" customWidth="1"/>
    <col min="7" max="7" width="15.140625" style="70" customWidth="1"/>
    <col min="8" max="9" width="12.7109375" style="70" customWidth="1"/>
    <col min="10" max="10" width="15" style="70" customWidth="1"/>
    <col min="11" max="11" width="9.140625" style="70" customWidth="1"/>
    <col min="12" max="12" width="13" style="70" customWidth="1"/>
    <col min="13" max="13" width="12.7109375" style="70" customWidth="1"/>
    <col min="14" max="14" width="14.28515625" style="70" customWidth="1"/>
    <col min="15" max="15" width="7.85546875" style="70" customWidth="1"/>
    <col min="16" max="17" width="9.140625" style="70" customWidth="1"/>
    <col min="18" max="16384" width="14.42578125" style="70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205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209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185</v>
      </c>
      <c r="D13" s="10">
        <v>200</v>
      </c>
      <c r="E13" s="11">
        <f t="shared" ref="E13:E60" si="0">SUM(C13,D13)</f>
        <v>385</v>
      </c>
      <c r="F13" s="8">
        <v>49</v>
      </c>
      <c r="G13" s="12" t="s">
        <v>21</v>
      </c>
      <c r="H13" s="60">
        <v>185</v>
      </c>
      <c r="I13" s="10">
        <v>200</v>
      </c>
      <c r="J13" s="8">
        <f t="shared" ref="J13:J60" si="1">SUM(H13,I13)</f>
        <v>385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185</v>
      </c>
      <c r="D14" s="10">
        <v>200</v>
      </c>
      <c r="E14" s="11">
        <f t="shared" si="0"/>
        <v>385</v>
      </c>
      <c r="F14" s="8">
        <f t="shared" ref="F14:F36" si="3">F13+1</f>
        <v>50</v>
      </c>
      <c r="G14" s="12" t="s">
        <v>23</v>
      </c>
      <c r="H14" s="60">
        <v>185</v>
      </c>
      <c r="I14" s="10">
        <v>200</v>
      </c>
      <c r="J14" s="8">
        <f t="shared" si="1"/>
        <v>385</v>
      </c>
      <c r="K14" s="2"/>
      <c r="L14" s="2" t="s">
        <v>20</v>
      </c>
      <c r="M14" s="7">
        <f>AVERAGE(C13:C16)</f>
        <v>185</v>
      </c>
      <c r="N14" s="7">
        <f>AVERAGE(D13:D16)</f>
        <v>200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185</v>
      </c>
      <c r="D15" s="10">
        <v>200</v>
      </c>
      <c r="E15" s="11">
        <f t="shared" si="0"/>
        <v>385</v>
      </c>
      <c r="F15" s="8">
        <f t="shared" si="3"/>
        <v>51</v>
      </c>
      <c r="G15" s="12" t="s">
        <v>25</v>
      </c>
      <c r="H15" s="60">
        <v>185</v>
      </c>
      <c r="I15" s="10">
        <v>200</v>
      </c>
      <c r="J15" s="8">
        <f t="shared" si="1"/>
        <v>385</v>
      </c>
      <c r="K15" s="2"/>
      <c r="L15" s="2" t="s">
        <v>28</v>
      </c>
      <c r="M15" s="7">
        <f>AVERAGE(C17:C20)</f>
        <v>185</v>
      </c>
      <c r="N15" s="7">
        <f>AVERAGE(D17:D20)</f>
        <v>200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185</v>
      </c>
      <c r="D16" s="10">
        <v>200</v>
      </c>
      <c r="E16" s="11">
        <f t="shared" si="0"/>
        <v>385</v>
      </c>
      <c r="F16" s="8">
        <f t="shared" si="3"/>
        <v>52</v>
      </c>
      <c r="G16" s="12" t="s">
        <v>27</v>
      </c>
      <c r="H16" s="60">
        <v>185</v>
      </c>
      <c r="I16" s="10">
        <v>200</v>
      </c>
      <c r="J16" s="8">
        <f t="shared" si="1"/>
        <v>385</v>
      </c>
      <c r="K16" s="2"/>
      <c r="L16" s="2" t="s">
        <v>36</v>
      </c>
      <c r="M16" s="7">
        <f>AVERAGE(C21:C24)</f>
        <v>185</v>
      </c>
      <c r="N16" s="7">
        <f>AVERAGE(D21:D24)</f>
        <v>200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185</v>
      </c>
      <c r="D17" s="10">
        <v>200</v>
      </c>
      <c r="E17" s="11">
        <f t="shared" si="0"/>
        <v>385</v>
      </c>
      <c r="F17" s="8">
        <f t="shared" si="3"/>
        <v>53</v>
      </c>
      <c r="G17" s="12" t="s">
        <v>29</v>
      </c>
      <c r="H17" s="60">
        <v>185</v>
      </c>
      <c r="I17" s="10">
        <v>200</v>
      </c>
      <c r="J17" s="8">
        <f t="shared" si="1"/>
        <v>385</v>
      </c>
      <c r="K17" s="2"/>
      <c r="L17" s="2" t="s">
        <v>44</v>
      </c>
      <c r="M17" s="7">
        <f>AVERAGE(C25:C28)</f>
        <v>185</v>
      </c>
      <c r="N17" s="7">
        <f>AVERAGE(D25:D28)</f>
        <v>200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185</v>
      </c>
      <c r="D18" s="10">
        <v>200</v>
      </c>
      <c r="E18" s="11">
        <f t="shared" si="0"/>
        <v>385</v>
      </c>
      <c r="F18" s="8">
        <f t="shared" si="3"/>
        <v>54</v>
      </c>
      <c r="G18" s="12" t="s">
        <v>31</v>
      </c>
      <c r="H18" s="60">
        <v>185</v>
      </c>
      <c r="I18" s="10">
        <v>200</v>
      </c>
      <c r="J18" s="8">
        <f t="shared" si="1"/>
        <v>385</v>
      </c>
      <c r="K18" s="2"/>
      <c r="L18" s="2" t="s">
        <v>52</v>
      </c>
      <c r="M18" s="7">
        <f>AVERAGE(C29:C32)</f>
        <v>185</v>
      </c>
      <c r="N18" s="7">
        <f>AVERAGE(D29:D32)</f>
        <v>200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185</v>
      </c>
      <c r="D19" s="10">
        <v>200</v>
      </c>
      <c r="E19" s="11">
        <f t="shared" si="0"/>
        <v>385</v>
      </c>
      <c r="F19" s="8">
        <f t="shared" si="3"/>
        <v>55</v>
      </c>
      <c r="G19" s="12" t="s">
        <v>33</v>
      </c>
      <c r="H19" s="60">
        <v>185</v>
      </c>
      <c r="I19" s="10">
        <v>200</v>
      </c>
      <c r="J19" s="8">
        <f t="shared" si="1"/>
        <v>385</v>
      </c>
      <c r="K19" s="2"/>
      <c r="L19" s="2" t="s">
        <v>60</v>
      </c>
      <c r="M19" s="7">
        <f>AVERAGE(C33:C36)</f>
        <v>185</v>
      </c>
      <c r="N19" s="7">
        <f>AVERAGE(D33:D36)</f>
        <v>200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185</v>
      </c>
      <c r="D20" s="10">
        <v>200</v>
      </c>
      <c r="E20" s="11">
        <f t="shared" si="0"/>
        <v>385</v>
      </c>
      <c r="F20" s="8">
        <f t="shared" si="3"/>
        <v>56</v>
      </c>
      <c r="G20" s="12" t="s">
        <v>35</v>
      </c>
      <c r="H20" s="60">
        <v>185</v>
      </c>
      <c r="I20" s="10">
        <v>200</v>
      </c>
      <c r="J20" s="8">
        <f t="shared" si="1"/>
        <v>385</v>
      </c>
      <c r="K20" s="2"/>
      <c r="L20" s="2" t="s">
        <v>68</v>
      </c>
      <c r="M20" s="7">
        <f>AVERAGE(C37:C40)</f>
        <v>185</v>
      </c>
      <c r="N20" s="7">
        <f>AVERAGE(D37:D40)</f>
        <v>200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185</v>
      </c>
      <c r="D21" s="10">
        <v>200</v>
      </c>
      <c r="E21" s="11">
        <f t="shared" si="0"/>
        <v>385</v>
      </c>
      <c r="F21" s="8">
        <f t="shared" si="3"/>
        <v>57</v>
      </c>
      <c r="G21" s="12" t="s">
        <v>37</v>
      </c>
      <c r="H21" s="60">
        <v>185</v>
      </c>
      <c r="I21" s="10">
        <v>200</v>
      </c>
      <c r="J21" s="8">
        <f t="shared" si="1"/>
        <v>385</v>
      </c>
      <c r="K21" s="2"/>
      <c r="L21" s="2" t="s">
        <v>76</v>
      </c>
      <c r="M21" s="7">
        <f>AVERAGE(C41:C44)</f>
        <v>185</v>
      </c>
      <c r="N21" s="7">
        <f>AVERAGE(D41:D44)</f>
        <v>200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185</v>
      </c>
      <c r="D22" s="10">
        <v>200</v>
      </c>
      <c r="E22" s="11">
        <f t="shared" si="0"/>
        <v>385</v>
      </c>
      <c r="F22" s="8">
        <f t="shared" si="3"/>
        <v>58</v>
      </c>
      <c r="G22" s="12" t="s">
        <v>39</v>
      </c>
      <c r="H22" s="60">
        <v>185</v>
      </c>
      <c r="I22" s="10">
        <v>200</v>
      </c>
      <c r="J22" s="8">
        <f t="shared" si="1"/>
        <v>385</v>
      </c>
      <c r="K22" s="2"/>
      <c r="L22" s="2" t="s">
        <v>84</v>
      </c>
      <c r="M22" s="7">
        <f>AVERAGE(C45:C48)</f>
        <v>185</v>
      </c>
      <c r="N22" s="7">
        <f>AVERAGE(D45:D48)</f>
        <v>200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185</v>
      </c>
      <c r="D23" s="10">
        <v>200</v>
      </c>
      <c r="E23" s="11">
        <f t="shared" si="0"/>
        <v>385</v>
      </c>
      <c r="F23" s="8">
        <f t="shared" si="3"/>
        <v>59</v>
      </c>
      <c r="G23" s="12" t="s">
        <v>41</v>
      </c>
      <c r="H23" s="60">
        <v>185</v>
      </c>
      <c r="I23" s="10">
        <v>200</v>
      </c>
      <c r="J23" s="8">
        <f t="shared" si="1"/>
        <v>385</v>
      </c>
      <c r="K23" s="2"/>
      <c r="L23" s="2" t="s">
        <v>92</v>
      </c>
      <c r="M23" s="7">
        <f>AVERAGE(C49:C52)</f>
        <v>185</v>
      </c>
      <c r="N23" s="7">
        <f>AVERAGE(D49:D52)</f>
        <v>200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185</v>
      </c>
      <c r="D24" s="10">
        <v>200</v>
      </c>
      <c r="E24" s="11">
        <f t="shared" si="0"/>
        <v>385</v>
      </c>
      <c r="F24" s="8">
        <f t="shared" si="3"/>
        <v>60</v>
      </c>
      <c r="G24" s="12" t="s">
        <v>43</v>
      </c>
      <c r="H24" s="60">
        <v>185</v>
      </c>
      <c r="I24" s="10">
        <v>200</v>
      </c>
      <c r="J24" s="8">
        <f t="shared" si="1"/>
        <v>385</v>
      </c>
      <c r="K24" s="2"/>
      <c r="L24" s="13" t="s">
        <v>100</v>
      </c>
      <c r="M24" s="7">
        <f>AVERAGE(C53:C56)</f>
        <v>185</v>
      </c>
      <c r="N24" s="7">
        <f>AVERAGE(D53:D56)</f>
        <v>200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185</v>
      </c>
      <c r="D25" s="10">
        <v>200</v>
      </c>
      <c r="E25" s="11">
        <f t="shared" si="0"/>
        <v>385</v>
      </c>
      <c r="F25" s="8">
        <f t="shared" si="3"/>
        <v>61</v>
      </c>
      <c r="G25" s="12" t="s">
        <v>45</v>
      </c>
      <c r="H25" s="60">
        <v>185</v>
      </c>
      <c r="I25" s="10">
        <v>200</v>
      </c>
      <c r="J25" s="8">
        <f t="shared" si="1"/>
        <v>385</v>
      </c>
      <c r="K25" s="2"/>
      <c r="L25" s="16" t="s">
        <v>108</v>
      </c>
      <c r="M25" s="7">
        <f>AVERAGE(C57:C60)</f>
        <v>185</v>
      </c>
      <c r="N25" s="7">
        <f>AVERAGE(D57:D60)</f>
        <v>200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185</v>
      </c>
      <c r="D26" s="10">
        <v>200</v>
      </c>
      <c r="E26" s="11">
        <f t="shared" si="0"/>
        <v>385</v>
      </c>
      <c r="F26" s="8">
        <f t="shared" si="3"/>
        <v>62</v>
      </c>
      <c r="G26" s="12" t="s">
        <v>47</v>
      </c>
      <c r="H26" s="60">
        <v>185</v>
      </c>
      <c r="I26" s="10">
        <v>200</v>
      </c>
      <c r="J26" s="8">
        <f t="shared" si="1"/>
        <v>385</v>
      </c>
      <c r="K26" s="2"/>
      <c r="L26" s="16" t="s">
        <v>21</v>
      </c>
      <c r="M26" s="7">
        <f>AVERAGE(H13:H16)</f>
        <v>185</v>
      </c>
      <c r="N26" s="7">
        <f>AVERAGE(I13:I16)</f>
        <v>200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185</v>
      </c>
      <c r="D27" s="10">
        <v>200</v>
      </c>
      <c r="E27" s="11">
        <f t="shared" si="0"/>
        <v>385</v>
      </c>
      <c r="F27" s="8">
        <f t="shared" si="3"/>
        <v>63</v>
      </c>
      <c r="G27" s="12" t="s">
        <v>49</v>
      </c>
      <c r="H27" s="60">
        <v>185</v>
      </c>
      <c r="I27" s="10">
        <v>200</v>
      </c>
      <c r="J27" s="8">
        <f t="shared" si="1"/>
        <v>385</v>
      </c>
      <c r="K27" s="2"/>
      <c r="L27" s="24" t="s">
        <v>29</v>
      </c>
      <c r="M27" s="7">
        <f>AVERAGE(H17:H20)</f>
        <v>185</v>
      </c>
      <c r="N27" s="7">
        <f>AVERAGE(I17:I20)</f>
        <v>200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185</v>
      </c>
      <c r="D28" s="10">
        <v>200</v>
      </c>
      <c r="E28" s="11">
        <f t="shared" si="0"/>
        <v>385</v>
      </c>
      <c r="F28" s="8">
        <f t="shared" si="3"/>
        <v>64</v>
      </c>
      <c r="G28" s="12" t="s">
        <v>51</v>
      </c>
      <c r="H28" s="60">
        <v>185</v>
      </c>
      <c r="I28" s="10">
        <v>200</v>
      </c>
      <c r="J28" s="8">
        <f t="shared" si="1"/>
        <v>385</v>
      </c>
      <c r="K28" s="2"/>
      <c r="L28" s="2" t="s">
        <v>37</v>
      </c>
      <c r="M28" s="7">
        <f>AVERAGE(H21:H24)</f>
        <v>185</v>
      </c>
      <c r="N28" s="7">
        <f>AVERAGE(I21:I24)</f>
        <v>200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185</v>
      </c>
      <c r="D29" s="10">
        <v>200</v>
      </c>
      <c r="E29" s="11">
        <f t="shared" si="0"/>
        <v>385</v>
      </c>
      <c r="F29" s="8">
        <f t="shared" si="3"/>
        <v>65</v>
      </c>
      <c r="G29" s="12" t="s">
        <v>53</v>
      </c>
      <c r="H29" s="60">
        <v>185</v>
      </c>
      <c r="I29" s="10">
        <v>200</v>
      </c>
      <c r="J29" s="8">
        <f t="shared" si="1"/>
        <v>385</v>
      </c>
      <c r="K29" s="2"/>
      <c r="L29" s="2" t="s">
        <v>45</v>
      </c>
      <c r="M29" s="7">
        <f>AVERAGE(H25:H28)</f>
        <v>185</v>
      </c>
      <c r="N29" s="7">
        <f>AVERAGE(I25:I28)</f>
        <v>200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185</v>
      </c>
      <c r="D30" s="10">
        <v>200</v>
      </c>
      <c r="E30" s="11">
        <f t="shared" si="0"/>
        <v>385</v>
      </c>
      <c r="F30" s="8">
        <f t="shared" si="3"/>
        <v>66</v>
      </c>
      <c r="G30" s="12" t="s">
        <v>55</v>
      </c>
      <c r="H30" s="60">
        <v>185</v>
      </c>
      <c r="I30" s="10">
        <v>200</v>
      </c>
      <c r="J30" s="8">
        <f t="shared" si="1"/>
        <v>385</v>
      </c>
      <c r="K30" s="2"/>
      <c r="L30" s="2" t="s">
        <v>53</v>
      </c>
      <c r="M30" s="7">
        <f>AVERAGE(H29:H32)</f>
        <v>185</v>
      </c>
      <c r="N30" s="7">
        <f>AVERAGE(I29:I32)</f>
        <v>200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185</v>
      </c>
      <c r="D31" s="10">
        <v>200</v>
      </c>
      <c r="E31" s="11">
        <f t="shared" si="0"/>
        <v>385</v>
      </c>
      <c r="F31" s="8">
        <f t="shared" si="3"/>
        <v>67</v>
      </c>
      <c r="G31" s="12" t="s">
        <v>57</v>
      </c>
      <c r="H31" s="60">
        <v>185</v>
      </c>
      <c r="I31" s="10">
        <v>200</v>
      </c>
      <c r="J31" s="8">
        <f t="shared" si="1"/>
        <v>385</v>
      </c>
      <c r="K31" s="2"/>
      <c r="L31" s="2" t="s">
        <v>61</v>
      </c>
      <c r="M31" s="7">
        <f>AVERAGE(H33:H36)</f>
        <v>185</v>
      </c>
      <c r="N31" s="7">
        <f>AVERAGE(I33:I36)</f>
        <v>200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185</v>
      </c>
      <c r="D32" s="10">
        <v>200</v>
      </c>
      <c r="E32" s="11">
        <f t="shared" si="0"/>
        <v>385</v>
      </c>
      <c r="F32" s="8">
        <f t="shared" si="3"/>
        <v>68</v>
      </c>
      <c r="G32" s="12" t="s">
        <v>59</v>
      </c>
      <c r="H32" s="60">
        <v>185</v>
      </c>
      <c r="I32" s="10">
        <v>200</v>
      </c>
      <c r="J32" s="8">
        <f t="shared" si="1"/>
        <v>385</v>
      </c>
      <c r="K32" s="2"/>
      <c r="L32" s="2" t="s">
        <v>69</v>
      </c>
      <c r="M32" s="7">
        <f>AVERAGE(H37:H40)</f>
        <v>185</v>
      </c>
      <c r="N32" s="7">
        <f>AVERAGE(I37:I40)</f>
        <v>200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185</v>
      </c>
      <c r="D33" s="10">
        <v>200</v>
      </c>
      <c r="E33" s="11">
        <f t="shared" si="0"/>
        <v>385</v>
      </c>
      <c r="F33" s="8">
        <f t="shared" si="3"/>
        <v>69</v>
      </c>
      <c r="G33" s="12" t="s">
        <v>61</v>
      </c>
      <c r="H33" s="60">
        <v>185</v>
      </c>
      <c r="I33" s="10">
        <v>200</v>
      </c>
      <c r="J33" s="8">
        <f t="shared" si="1"/>
        <v>385</v>
      </c>
      <c r="K33" s="2"/>
      <c r="L33" s="2" t="s">
        <v>77</v>
      </c>
      <c r="M33" s="7">
        <f>AVERAGE(H41:H44)</f>
        <v>185</v>
      </c>
      <c r="N33" s="7">
        <f>AVERAGE(I41:I44)</f>
        <v>200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185</v>
      </c>
      <c r="D34" s="10">
        <v>200</v>
      </c>
      <c r="E34" s="11">
        <f t="shared" si="0"/>
        <v>385</v>
      </c>
      <c r="F34" s="8">
        <f t="shared" si="3"/>
        <v>70</v>
      </c>
      <c r="G34" s="12" t="s">
        <v>63</v>
      </c>
      <c r="H34" s="60">
        <v>185</v>
      </c>
      <c r="I34" s="10">
        <v>200</v>
      </c>
      <c r="J34" s="8">
        <f t="shared" si="1"/>
        <v>385</v>
      </c>
      <c r="K34" s="2"/>
      <c r="L34" s="2" t="s">
        <v>85</v>
      </c>
      <c r="M34" s="7">
        <f>AVERAGE(H45:H48)</f>
        <v>185</v>
      </c>
      <c r="N34" s="7">
        <f>AVERAGE(I45:I48)</f>
        <v>200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185</v>
      </c>
      <c r="D35" s="10">
        <v>200</v>
      </c>
      <c r="E35" s="11">
        <f t="shared" si="0"/>
        <v>385</v>
      </c>
      <c r="F35" s="8">
        <f t="shared" si="3"/>
        <v>71</v>
      </c>
      <c r="G35" s="12" t="s">
        <v>65</v>
      </c>
      <c r="H35" s="60">
        <v>185</v>
      </c>
      <c r="I35" s="10">
        <v>200</v>
      </c>
      <c r="J35" s="8">
        <f t="shared" si="1"/>
        <v>385</v>
      </c>
      <c r="K35" s="2"/>
      <c r="L35" s="2" t="s">
        <v>93</v>
      </c>
      <c r="M35" s="7">
        <f>AVERAGE(H49:H52)</f>
        <v>185</v>
      </c>
      <c r="N35" s="7">
        <f>AVERAGE(I49:I52)</f>
        <v>200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185</v>
      </c>
      <c r="D36" s="10">
        <v>200</v>
      </c>
      <c r="E36" s="11">
        <f t="shared" si="0"/>
        <v>385</v>
      </c>
      <c r="F36" s="8">
        <f t="shared" si="3"/>
        <v>72</v>
      </c>
      <c r="G36" s="12" t="s">
        <v>67</v>
      </c>
      <c r="H36" s="60">
        <v>185</v>
      </c>
      <c r="I36" s="10">
        <v>200</v>
      </c>
      <c r="J36" s="8">
        <f t="shared" si="1"/>
        <v>385</v>
      </c>
      <c r="K36" s="2"/>
      <c r="L36" s="108" t="s">
        <v>101</v>
      </c>
      <c r="M36" s="7">
        <f>AVERAGE(H53:H56)</f>
        <v>185</v>
      </c>
      <c r="N36" s="7">
        <f>AVERAGE(I53:I56)</f>
        <v>200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185</v>
      </c>
      <c r="D37" s="10">
        <v>200</v>
      </c>
      <c r="E37" s="11">
        <f t="shared" si="0"/>
        <v>385</v>
      </c>
      <c r="F37" s="8">
        <v>73</v>
      </c>
      <c r="G37" s="12" t="s">
        <v>69</v>
      </c>
      <c r="H37" s="60">
        <v>185</v>
      </c>
      <c r="I37" s="10">
        <v>200</v>
      </c>
      <c r="J37" s="8">
        <f t="shared" si="1"/>
        <v>385</v>
      </c>
      <c r="K37" s="2"/>
      <c r="L37" s="108" t="s">
        <v>109</v>
      </c>
      <c r="M37" s="7">
        <f>AVERAGE(H57:H60)</f>
        <v>185</v>
      </c>
      <c r="N37" s="7">
        <f>AVERAGE(I57:I60)</f>
        <v>200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185</v>
      </c>
      <c r="D38" s="10">
        <v>200</v>
      </c>
      <c r="E38" s="8">
        <f t="shared" si="0"/>
        <v>385</v>
      </c>
      <c r="F38" s="8">
        <f t="shared" ref="F38:F60" si="5">F37+1</f>
        <v>74</v>
      </c>
      <c r="G38" s="12" t="s">
        <v>71</v>
      </c>
      <c r="H38" s="60">
        <v>185</v>
      </c>
      <c r="I38" s="10">
        <v>200</v>
      </c>
      <c r="J38" s="8">
        <f t="shared" si="1"/>
        <v>385</v>
      </c>
      <c r="K38" s="2"/>
      <c r="L38" s="108" t="s">
        <v>299</v>
      </c>
      <c r="M38" s="108">
        <f>AVERAGE(M14:M37)</f>
        <v>185</v>
      </c>
      <c r="N38" s="108">
        <f>AVERAGE(N14:N37)</f>
        <v>200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185</v>
      </c>
      <c r="D39" s="10">
        <v>200</v>
      </c>
      <c r="E39" s="8">
        <f t="shared" si="0"/>
        <v>385</v>
      </c>
      <c r="F39" s="8">
        <f t="shared" si="5"/>
        <v>75</v>
      </c>
      <c r="G39" s="12" t="s">
        <v>73</v>
      </c>
      <c r="H39" s="60">
        <v>185</v>
      </c>
      <c r="I39" s="10">
        <v>200</v>
      </c>
      <c r="J39" s="8">
        <f t="shared" si="1"/>
        <v>385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185</v>
      </c>
      <c r="D40" s="10">
        <v>200</v>
      </c>
      <c r="E40" s="8">
        <f t="shared" si="0"/>
        <v>385</v>
      </c>
      <c r="F40" s="8">
        <f t="shared" si="5"/>
        <v>76</v>
      </c>
      <c r="G40" s="12" t="s">
        <v>75</v>
      </c>
      <c r="H40" s="60">
        <v>185</v>
      </c>
      <c r="I40" s="10">
        <v>200</v>
      </c>
      <c r="J40" s="8">
        <f t="shared" si="1"/>
        <v>385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185</v>
      </c>
      <c r="D41" s="10">
        <v>200</v>
      </c>
      <c r="E41" s="8">
        <f t="shared" si="0"/>
        <v>385</v>
      </c>
      <c r="F41" s="8">
        <f t="shared" si="5"/>
        <v>77</v>
      </c>
      <c r="G41" s="12" t="s">
        <v>77</v>
      </c>
      <c r="H41" s="60">
        <v>185</v>
      </c>
      <c r="I41" s="10">
        <v>200</v>
      </c>
      <c r="J41" s="8">
        <f t="shared" si="1"/>
        <v>385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185</v>
      </c>
      <c r="D42" s="10">
        <v>200</v>
      </c>
      <c r="E42" s="8">
        <f t="shared" si="0"/>
        <v>385</v>
      </c>
      <c r="F42" s="8">
        <f t="shared" si="5"/>
        <v>78</v>
      </c>
      <c r="G42" s="12" t="s">
        <v>79</v>
      </c>
      <c r="H42" s="60">
        <v>185</v>
      </c>
      <c r="I42" s="10">
        <v>200</v>
      </c>
      <c r="J42" s="8">
        <f t="shared" si="1"/>
        <v>385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185</v>
      </c>
      <c r="D43" s="10">
        <v>200</v>
      </c>
      <c r="E43" s="8">
        <f t="shared" si="0"/>
        <v>385</v>
      </c>
      <c r="F43" s="8">
        <f t="shared" si="5"/>
        <v>79</v>
      </c>
      <c r="G43" s="12" t="s">
        <v>81</v>
      </c>
      <c r="H43" s="60">
        <v>185</v>
      </c>
      <c r="I43" s="10">
        <v>200</v>
      </c>
      <c r="J43" s="8">
        <f t="shared" si="1"/>
        <v>385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185</v>
      </c>
      <c r="D44" s="10">
        <v>200</v>
      </c>
      <c r="E44" s="8">
        <f t="shared" si="0"/>
        <v>385</v>
      </c>
      <c r="F44" s="8">
        <f t="shared" si="5"/>
        <v>80</v>
      </c>
      <c r="G44" s="12" t="s">
        <v>83</v>
      </c>
      <c r="H44" s="60">
        <v>185</v>
      </c>
      <c r="I44" s="10">
        <v>200</v>
      </c>
      <c r="J44" s="8">
        <f t="shared" si="1"/>
        <v>385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185</v>
      </c>
      <c r="D45" s="10">
        <v>200</v>
      </c>
      <c r="E45" s="8">
        <f t="shared" si="0"/>
        <v>385</v>
      </c>
      <c r="F45" s="8">
        <f t="shared" si="5"/>
        <v>81</v>
      </c>
      <c r="G45" s="12" t="s">
        <v>85</v>
      </c>
      <c r="H45" s="60">
        <v>185</v>
      </c>
      <c r="I45" s="10">
        <v>200</v>
      </c>
      <c r="J45" s="8">
        <f t="shared" si="1"/>
        <v>385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185</v>
      </c>
      <c r="D46" s="10">
        <v>200</v>
      </c>
      <c r="E46" s="8">
        <f t="shared" si="0"/>
        <v>385</v>
      </c>
      <c r="F46" s="8">
        <f t="shared" si="5"/>
        <v>82</v>
      </c>
      <c r="G46" s="12" t="s">
        <v>87</v>
      </c>
      <c r="H46" s="60">
        <v>185</v>
      </c>
      <c r="I46" s="10">
        <v>200</v>
      </c>
      <c r="J46" s="8">
        <f t="shared" si="1"/>
        <v>385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185</v>
      </c>
      <c r="D47" s="10">
        <v>200</v>
      </c>
      <c r="E47" s="8">
        <f t="shared" si="0"/>
        <v>385</v>
      </c>
      <c r="F47" s="8">
        <f t="shared" si="5"/>
        <v>83</v>
      </c>
      <c r="G47" s="12" t="s">
        <v>89</v>
      </c>
      <c r="H47" s="60">
        <v>185</v>
      </c>
      <c r="I47" s="10">
        <v>200</v>
      </c>
      <c r="J47" s="8">
        <f t="shared" si="1"/>
        <v>385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185</v>
      </c>
      <c r="D48" s="10">
        <v>200</v>
      </c>
      <c r="E48" s="8">
        <f t="shared" si="0"/>
        <v>385</v>
      </c>
      <c r="F48" s="8">
        <f t="shared" si="5"/>
        <v>84</v>
      </c>
      <c r="G48" s="12" t="s">
        <v>91</v>
      </c>
      <c r="H48" s="60">
        <v>185</v>
      </c>
      <c r="I48" s="10">
        <v>200</v>
      </c>
      <c r="J48" s="8">
        <f t="shared" si="1"/>
        <v>385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185</v>
      </c>
      <c r="D49" s="10">
        <v>200</v>
      </c>
      <c r="E49" s="8">
        <f t="shared" si="0"/>
        <v>385</v>
      </c>
      <c r="F49" s="8">
        <f t="shared" si="5"/>
        <v>85</v>
      </c>
      <c r="G49" s="12" t="s">
        <v>93</v>
      </c>
      <c r="H49" s="60">
        <v>185</v>
      </c>
      <c r="I49" s="10">
        <v>200</v>
      </c>
      <c r="J49" s="8">
        <f t="shared" si="1"/>
        <v>385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185</v>
      </c>
      <c r="D50" s="10">
        <v>200</v>
      </c>
      <c r="E50" s="8">
        <f t="shared" si="0"/>
        <v>385</v>
      </c>
      <c r="F50" s="8">
        <f t="shared" si="5"/>
        <v>86</v>
      </c>
      <c r="G50" s="12" t="s">
        <v>95</v>
      </c>
      <c r="H50" s="60">
        <v>185</v>
      </c>
      <c r="I50" s="10">
        <v>200</v>
      </c>
      <c r="J50" s="8">
        <f t="shared" si="1"/>
        <v>385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185</v>
      </c>
      <c r="D51" s="10">
        <v>200</v>
      </c>
      <c r="E51" s="8">
        <f t="shared" si="0"/>
        <v>385</v>
      </c>
      <c r="F51" s="8">
        <f t="shared" si="5"/>
        <v>87</v>
      </c>
      <c r="G51" s="12" t="s">
        <v>97</v>
      </c>
      <c r="H51" s="60">
        <v>185</v>
      </c>
      <c r="I51" s="10">
        <v>200</v>
      </c>
      <c r="J51" s="8">
        <f t="shared" si="1"/>
        <v>385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185</v>
      </c>
      <c r="D52" s="10">
        <v>200</v>
      </c>
      <c r="E52" s="8">
        <f t="shared" si="0"/>
        <v>385</v>
      </c>
      <c r="F52" s="8">
        <f t="shared" si="5"/>
        <v>88</v>
      </c>
      <c r="G52" s="12" t="s">
        <v>99</v>
      </c>
      <c r="H52" s="60">
        <v>185</v>
      </c>
      <c r="I52" s="10">
        <v>200</v>
      </c>
      <c r="J52" s="8">
        <f t="shared" si="1"/>
        <v>385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185</v>
      </c>
      <c r="D53" s="10">
        <v>200</v>
      </c>
      <c r="E53" s="8">
        <f t="shared" si="0"/>
        <v>385</v>
      </c>
      <c r="F53" s="8">
        <f t="shared" si="5"/>
        <v>89</v>
      </c>
      <c r="G53" s="12" t="s">
        <v>101</v>
      </c>
      <c r="H53" s="60">
        <v>185</v>
      </c>
      <c r="I53" s="10">
        <v>200</v>
      </c>
      <c r="J53" s="8">
        <f t="shared" si="1"/>
        <v>385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185</v>
      </c>
      <c r="D54" s="10">
        <v>200</v>
      </c>
      <c r="E54" s="8">
        <f t="shared" si="0"/>
        <v>385</v>
      </c>
      <c r="F54" s="8">
        <f t="shared" si="5"/>
        <v>90</v>
      </c>
      <c r="G54" s="12" t="s">
        <v>103</v>
      </c>
      <c r="H54" s="60">
        <v>185</v>
      </c>
      <c r="I54" s="10">
        <v>200</v>
      </c>
      <c r="J54" s="8">
        <f t="shared" si="1"/>
        <v>385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185</v>
      </c>
      <c r="D55" s="10">
        <v>200</v>
      </c>
      <c r="E55" s="8">
        <f t="shared" si="0"/>
        <v>385</v>
      </c>
      <c r="F55" s="8">
        <f t="shared" si="5"/>
        <v>91</v>
      </c>
      <c r="G55" s="12" t="s">
        <v>105</v>
      </c>
      <c r="H55" s="60">
        <v>185</v>
      </c>
      <c r="I55" s="10">
        <v>200</v>
      </c>
      <c r="J55" s="8">
        <f t="shared" si="1"/>
        <v>385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185</v>
      </c>
      <c r="D56" s="10">
        <v>200</v>
      </c>
      <c r="E56" s="8">
        <f t="shared" si="0"/>
        <v>385</v>
      </c>
      <c r="F56" s="8">
        <f t="shared" si="5"/>
        <v>92</v>
      </c>
      <c r="G56" s="12" t="s">
        <v>107</v>
      </c>
      <c r="H56" s="60">
        <v>185</v>
      </c>
      <c r="I56" s="10">
        <v>200</v>
      </c>
      <c r="J56" s="8">
        <f t="shared" si="1"/>
        <v>385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185</v>
      </c>
      <c r="D57" s="10">
        <v>200</v>
      </c>
      <c r="E57" s="8">
        <f t="shared" si="0"/>
        <v>385</v>
      </c>
      <c r="F57" s="8">
        <f t="shared" si="5"/>
        <v>93</v>
      </c>
      <c r="G57" s="12" t="s">
        <v>109</v>
      </c>
      <c r="H57" s="60">
        <v>185</v>
      </c>
      <c r="I57" s="10">
        <v>200</v>
      </c>
      <c r="J57" s="8">
        <f t="shared" si="1"/>
        <v>385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185</v>
      </c>
      <c r="D58" s="10">
        <v>200</v>
      </c>
      <c r="E58" s="8">
        <f t="shared" si="0"/>
        <v>385</v>
      </c>
      <c r="F58" s="8">
        <f t="shared" si="5"/>
        <v>94</v>
      </c>
      <c r="G58" s="12" t="s">
        <v>111</v>
      </c>
      <c r="H58" s="60">
        <v>185</v>
      </c>
      <c r="I58" s="10">
        <v>200</v>
      </c>
      <c r="J58" s="8">
        <f t="shared" si="1"/>
        <v>385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185</v>
      </c>
      <c r="D59" s="10">
        <v>200</v>
      </c>
      <c r="E59" s="17">
        <f t="shared" si="0"/>
        <v>385</v>
      </c>
      <c r="F59" s="17">
        <f t="shared" si="5"/>
        <v>95</v>
      </c>
      <c r="G59" s="18" t="s">
        <v>113</v>
      </c>
      <c r="H59" s="60">
        <v>185</v>
      </c>
      <c r="I59" s="10">
        <v>200</v>
      </c>
      <c r="J59" s="17">
        <f t="shared" si="1"/>
        <v>385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185</v>
      </c>
      <c r="D60" s="10">
        <v>200</v>
      </c>
      <c r="E60" s="17">
        <f t="shared" si="0"/>
        <v>385</v>
      </c>
      <c r="F60" s="17">
        <f t="shared" si="5"/>
        <v>96</v>
      </c>
      <c r="G60" s="18" t="s">
        <v>115</v>
      </c>
      <c r="H60" s="60">
        <v>185</v>
      </c>
      <c r="I60" s="10">
        <v>200</v>
      </c>
      <c r="J60" s="17">
        <f t="shared" si="1"/>
        <v>385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27.75" customHeight="1" x14ac:dyDescent="0.25">
      <c r="A62" s="136"/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206</v>
      </c>
      <c r="F63" s="144"/>
      <c r="G63" s="145"/>
      <c r="H63" s="21">
        <v>3.3780000000000001</v>
      </c>
      <c r="I63" s="21">
        <v>4.63</v>
      </c>
      <c r="J63" s="21">
        <f>H63+I63</f>
        <v>8.0079999999999991</v>
      </c>
      <c r="K63" s="2"/>
      <c r="L63" s="22">
        <v>912</v>
      </c>
      <c r="M63" s="32">
        <f>L63/1000</f>
        <v>0.91200000000000003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207</v>
      </c>
      <c r="F64" s="147"/>
      <c r="G64" s="148"/>
      <c r="H64" s="36">
        <f>K81</f>
        <v>0</v>
      </c>
      <c r="I64" s="36">
        <f>L81</f>
        <v>0.91200000000000003</v>
      </c>
      <c r="J64" s="36">
        <f>H64+I64</f>
        <v>0.91200000000000003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208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0.29799999999999999</v>
      </c>
      <c r="N66" s="28">
        <v>0.66</v>
      </c>
      <c r="O66" s="29">
        <f>M66+N66</f>
        <v>0.95799999999999996</v>
      </c>
      <c r="P66" s="29">
        <f>O66/J63*100</f>
        <v>11.963036963036965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H63+H64-M66-0.018</f>
        <v>3.0620000000000003</v>
      </c>
      <c r="N67" s="29">
        <f>I63+I64-N66-0.018</f>
        <v>4.8639999999999999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0.12758333333333335</v>
      </c>
      <c r="N68" s="32">
        <f>N67/24</f>
        <v>0.20266666666666666</v>
      </c>
      <c r="O68" s="23"/>
      <c r="P68" s="32">
        <f>M68+N68</f>
        <v>0.33025000000000004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127.58333333333336</v>
      </c>
      <c r="N69" s="29">
        <f>N68*1000</f>
        <v>202.66666666666666</v>
      </c>
      <c r="O69" s="23"/>
      <c r="P69" s="29">
        <f>M69+N69</f>
        <v>330.25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34"/>
      <c r="B71" s="135"/>
      <c r="C71" s="135"/>
      <c r="D71" s="135"/>
      <c r="E71" s="69"/>
      <c r="F71" s="2"/>
      <c r="G71" s="2"/>
      <c r="H71" s="2"/>
      <c r="I71" s="2"/>
      <c r="J71" s="69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0.91900000000000004</v>
      </c>
      <c r="M80" s="32">
        <f>K80+L80</f>
        <v>0.91900000000000004</v>
      </c>
      <c r="N80" s="32">
        <f>M80-M63</f>
        <v>7.0000000000000062E-3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0.91200000000000003</v>
      </c>
      <c r="M81" s="32">
        <f>K81+L81</f>
        <v>0.91200000000000003</v>
      </c>
      <c r="N81" s="32">
        <f>N80/2</f>
        <v>3.5000000000000031E-3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72" customWidth="1"/>
    <col min="2" max="2" width="18.5703125" style="72" customWidth="1"/>
    <col min="3" max="4" width="12.7109375" style="72" customWidth="1"/>
    <col min="5" max="5" width="14.7109375" style="72" customWidth="1"/>
    <col min="6" max="6" width="12.42578125" style="72" customWidth="1"/>
    <col min="7" max="7" width="15.140625" style="72" customWidth="1"/>
    <col min="8" max="9" width="12.7109375" style="72" customWidth="1"/>
    <col min="10" max="10" width="15" style="72" customWidth="1"/>
    <col min="11" max="11" width="9.140625" style="72" customWidth="1"/>
    <col min="12" max="12" width="13" style="72" customWidth="1"/>
    <col min="13" max="13" width="12.7109375" style="72" customWidth="1"/>
    <col min="14" max="14" width="14.28515625" style="72" customWidth="1"/>
    <col min="15" max="15" width="7.85546875" style="72" customWidth="1"/>
    <col min="16" max="17" width="9.140625" style="72" customWidth="1"/>
    <col min="18" max="16384" width="14.42578125" style="72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3">
      <c r="A3" s="155" t="s">
        <v>210</v>
      </c>
      <c r="B3" s="156"/>
      <c r="C3" s="156"/>
      <c r="D3" s="156"/>
      <c r="E3" s="156"/>
      <c r="F3" s="156"/>
      <c r="G3" s="156"/>
      <c r="H3" s="156"/>
      <c r="I3" s="156"/>
      <c r="J3" s="157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215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185</v>
      </c>
      <c r="D13" s="10">
        <v>200</v>
      </c>
      <c r="E13" s="11">
        <f t="shared" ref="E13:E60" si="0">SUM(C13,D13)</f>
        <v>385</v>
      </c>
      <c r="F13" s="8">
        <v>49</v>
      </c>
      <c r="G13" s="12" t="s">
        <v>21</v>
      </c>
      <c r="H13" s="60">
        <v>185</v>
      </c>
      <c r="I13" s="10">
        <v>200</v>
      </c>
      <c r="J13" s="8">
        <f t="shared" ref="J13:J60" si="1">SUM(H13,I13)</f>
        <v>385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185</v>
      </c>
      <c r="D14" s="10">
        <v>200</v>
      </c>
      <c r="E14" s="11">
        <f t="shared" si="0"/>
        <v>385</v>
      </c>
      <c r="F14" s="8">
        <f t="shared" ref="F14:F36" si="3">F13+1</f>
        <v>50</v>
      </c>
      <c r="G14" s="12" t="s">
        <v>23</v>
      </c>
      <c r="H14" s="60">
        <v>185</v>
      </c>
      <c r="I14" s="10">
        <v>200</v>
      </c>
      <c r="J14" s="8">
        <f t="shared" si="1"/>
        <v>385</v>
      </c>
      <c r="K14" s="2"/>
      <c r="L14" s="2" t="s">
        <v>20</v>
      </c>
      <c r="M14" s="7">
        <f>AVERAGE(C13:C16)</f>
        <v>185</v>
      </c>
      <c r="N14" s="7">
        <f>AVERAGE(D13:D16)</f>
        <v>200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185</v>
      </c>
      <c r="D15" s="10">
        <v>200</v>
      </c>
      <c r="E15" s="11">
        <f t="shared" si="0"/>
        <v>385</v>
      </c>
      <c r="F15" s="8">
        <f t="shared" si="3"/>
        <v>51</v>
      </c>
      <c r="G15" s="12" t="s">
        <v>25</v>
      </c>
      <c r="H15" s="60">
        <v>185</v>
      </c>
      <c r="I15" s="10">
        <v>200</v>
      </c>
      <c r="J15" s="8">
        <f t="shared" si="1"/>
        <v>385</v>
      </c>
      <c r="K15" s="2"/>
      <c r="L15" s="2" t="s">
        <v>28</v>
      </c>
      <c r="M15" s="7">
        <f>AVERAGE(C17:C20)</f>
        <v>185</v>
      </c>
      <c r="N15" s="7">
        <f>AVERAGE(D17:D20)</f>
        <v>200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185</v>
      </c>
      <c r="D16" s="10">
        <v>200</v>
      </c>
      <c r="E16" s="11">
        <f t="shared" si="0"/>
        <v>385</v>
      </c>
      <c r="F16" s="8">
        <f t="shared" si="3"/>
        <v>52</v>
      </c>
      <c r="G16" s="12" t="s">
        <v>27</v>
      </c>
      <c r="H16" s="60">
        <v>185</v>
      </c>
      <c r="I16" s="10">
        <v>200</v>
      </c>
      <c r="J16" s="8">
        <f t="shared" si="1"/>
        <v>385</v>
      </c>
      <c r="K16" s="2"/>
      <c r="L16" s="2" t="s">
        <v>36</v>
      </c>
      <c r="M16" s="7">
        <f>AVERAGE(C21:C24)</f>
        <v>185</v>
      </c>
      <c r="N16" s="7">
        <f>AVERAGE(D21:D24)</f>
        <v>200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185</v>
      </c>
      <c r="D17" s="10">
        <v>200</v>
      </c>
      <c r="E17" s="11">
        <f t="shared" si="0"/>
        <v>385</v>
      </c>
      <c r="F17" s="8">
        <f t="shared" si="3"/>
        <v>53</v>
      </c>
      <c r="G17" s="12" t="s">
        <v>29</v>
      </c>
      <c r="H17" s="60">
        <v>185</v>
      </c>
      <c r="I17" s="10">
        <v>200</v>
      </c>
      <c r="J17" s="8">
        <f t="shared" si="1"/>
        <v>385</v>
      </c>
      <c r="K17" s="2"/>
      <c r="L17" s="2" t="s">
        <v>44</v>
      </c>
      <c r="M17" s="7">
        <f>AVERAGE(C25:C28)</f>
        <v>185</v>
      </c>
      <c r="N17" s="7">
        <f>AVERAGE(D25:D28)</f>
        <v>200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185</v>
      </c>
      <c r="D18" s="10">
        <v>200</v>
      </c>
      <c r="E18" s="11">
        <f t="shared" si="0"/>
        <v>385</v>
      </c>
      <c r="F18" s="8">
        <f t="shared" si="3"/>
        <v>54</v>
      </c>
      <c r="G18" s="12" t="s">
        <v>31</v>
      </c>
      <c r="H18" s="60">
        <v>185</v>
      </c>
      <c r="I18" s="10">
        <v>200</v>
      </c>
      <c r="J18" s="8">
        <f t="shared" si="1"/>
        <v>385</v>
      </c>
      <c r="K18" s="2"/>
      <c r="L18" s="2" t="s">
        <v>52</v>
      </c>
      <c r="M18" s="7">
        <f>AVERAGE(C29:C32)</f>
        <v>185</v>
      </c>
      <c r="N18" s="7">
        <f>AVERAGE(D29:D32)</f>
        <v>200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185</v>
      </c>
      <c r="D19" s="10">
        <v>200</v>
      </c>
      <c r="E19" s="11">
        <f t="shared" si="0"/>
        <v>385</v>
      </c>
      <c r="F19" s="8">
        <f t="shared" si="3"/>
        <v>55</v>
      </c>
      <c r="G19" s="12" t="s">
        <v>33</v>
      </c>
      <c r="H19" s="60">
        <v>185</v>
      </c>
      <c r="I19" s="10">
        <v>200</v>
      </c>
      <c r="J19" s="8">
        <f t="shared" si="1"/>
        <v>385</v>
      </c>
      <c r="K19" s="2"/>
      <c r="L19" s="2" t="s">
        <v>60</v>
      </c>
      <c r="M19" s="7">
        <f>AVERAGE(C33:C36)</f>
        <v>185</v>
      </c>
      <c r="N19" s="7">
        <f>AVERAGE(D33:D36)</f>
        <v>200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185</v>
      </c>
      <c r="D20" s="10">
        <v>200</v>
      </c>
      <c r="E20" s="11">
        <f t="shared" si="0"/>
        <v>385</v>
      </c>
      <c r="F20" s="8">
        <f t="shared" si="3"/>
        <v>56</v>
      </c>
      <c r="G20" s="12" t="s">
        <v>35</v>
      </c>
      <c r="H20" s="60">
        <v>185</v>
      </c>
      <c r="I20" s="10">
        <v>200</v>
      </c>
      <c r="J20" s="8">
        <f t="shared" si="1"/>
        <v>385</v>
      </c>
      <c r="K20" s="2"/>
      <c r="L20" s="2" t="s">
        <v>68</v>
      </c>
      <c r="M20" s="7">
        <f>AVERAGE(C37:C40)</f>
        <v>185</v>
      </c>
      <c r="N20" s="7">
        <f>AVERAGE(D37:D40)</f>
        <v>200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185</v>
      </c>
      <c r="D21" s="10">
        <v>200</v>
      </c>
      <c r="E21" s="11">
        <f t="shared" si="0"/>
        <v>385</v>
      </c>
      <c r="F21" s="8">
        <f t="shared" si="3"/>
        <v>57</v>
      </c>
      <c r="G21" s="12" t="s">
        <v>37</v>
      </c>
      <c r="H21" s="60">
        <v>185</v>
      </c>
      <c r="I21" s="10">
        <v>200</v>
      </c>
      <c r="J21" s="8">
        <f t="shared" si="1"/>
        <v>385</v>
      </c>
      <c r="K21" s="2"/>
      <c r="L21" s="2" t="s">
        <v>76</v>
      </c>
      <c r="M21" s="7">
        <f>AVERAGE(C41:C44)</f>
        <v>185</v>
      </c>
      <c r="N21" s="7">
        <f>AVERAGE(D41:D44)</f>
        <v>200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185</v>
      </c>
      <c r="D22" s="10">
        <v>200</v>
      </c>
      <c r="E22" s="11">
        <f t="shared" si="0"/>
        <v>385</v>
      </c>
      <c r="F22" s="8">
        <f t="shared" si="3"/>
        <v>58</v>
      </c>
      <c r="G22" s="12" t="s">
        <v>39</v>
      </c>
      <c r="H22" s="60">
        <v>185</v>
      </c>
      <c r="I22" s="10">
        <v>200</v>
      </c>
      <c r="J22" s="8">
        <f t="shared" si="1"/>
        <v>385</v>
      </c>
      <c r="K22" s="2"/>
      <c r="L22" s="2" t="s">
        <v>84</v>
      </c>
      <c r="M22" s="7">
        <f>AVERAGE(C45:C48)</f>
        <v>185</v>
      </c>
      <c r="N22" s="7">
        <f>AVERAGE(D45:D48)</f>
        <v>200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185</v>
      </c>
      <c r="D23" s="10">
        <v>200</v>
      </c>
      <c r="E23" s="11">
        <f t="shared" si="0"/>
        <v>385</v>
      </c>
      <c r="F23" s="8">
        <f t="shared" si="3"/>
        <v>59</v>
      </c>
      <c r="G23" s="12" t="s">
        <v>41</v>
      </c>
      <c r="H23" s="60">
        <v>185</v>
      </c>
      <c r="I23" s="10">
        <v>200</v>
      </c>
      <c r="J23" s="8">
        <f t="shared" si="1"/>
        <v>385</v>
      </c>
      <c r="K23" s="2"/>
      <c r="L23" s="2" t="s">
        <v>92</v>
      </c>
      <c r="M23" s="7">
        <f>AVERAGE(C49:C52)</f>
        <v>185</v>
      </c>
      <c r="N23" s="7">
        <f>AVERAGE(D49:D52)</f>
        <v>200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185</v>
      </c>
      <c r="D24" s="10">
        <v>200</v>
      </c>
      <c r="E24" s="11">
        <f t="shared" si="0"/>
        <v>385</v>
      </c>
      <c r="F24" s="8">
        <f t="shared" si="3"/>
        <v>60</v>
      </c>
      <c r="G24" s="12" t="s">
        <v>43</v>
      </c>
      <c r="H24" s="60">
        <v>185</v>
      </c>
      <c r="I24" s="10">
        <v>200</v>
      </c>
      <c r="J24" s="8">
        <f t="shared" si="1"/>
        <v>385</v>
      </c>
      <c r="K24" s="2"/>
      <c r="L24" s="13" t="s">
        <v>100</v>
      </c>
      <c r="M24" s="7">
        <f>AVERAGE(C53:C56)</f>
        <v>185</v>
      </c>
      <c r="N24" s="7">
        <f>AVERAGE(D53:D56)</f>
        <v>200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185</v>
      </c>
      <c r="D25" s="10">
        <v>200</v>
      </c>
      <c r="E25" s="11">
        <f t="shared" si="0"/>
        <v>385</v>
      </c>
      <c r="F25" s="8">
        <f t="shared" si="3"/>
        <v>61</v>
      </c>
      <c r="G25" s="12" t="s">
        <v>45</v>
      </c>
      <c r="H25" s="60">
        <v>185</v>
      </c>
      <c r="I25" s="10">
        <v>200</v>
      </c>
      <c r="J25" s="8">
        <f t="shared" si="1"/>
        <v>385</v>
      </c>
      <c r="K25" s="2"/>
      <c r="L25" s="16" t="s">
        <v>108</v>
      </c>
      <c r="M25" s="7">
        <f>AVERAGE(C57:C60)</f>
        <v>185</v>
      </c>
      <c r="N25" s="7">
        <f>AVERAGE(D57:D60)</f>
        <v>200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185</v>
      </c>
      <c r="D26" s="10">
        <v>200</v>
      </c>
      <c r="E26" s="11">
        <f t="shared" si="0"/>
        <v>385</v>
      </c>
      <c r="F26" s="8">
        <f t="shared" si="3"/>
        <v>62</v>
      </c>
      <c r="G26" s="12" t="s">
        <v>47</v>
      </c>
      <c r="H26" s="60">
        <v>185</v>
      </c>
      <c r="I26" s="10">
        <v>200</v>
      </c>
      <c r="J26" s="8">
        <f t="shared" si="1"/>
        <v>385</v>
      </c>
      <c r="K26" s="2"/>
      <c r="L26" s="16" t="s">
        <v>21</v>
      </c>
      <c r="M26" s="7">
        <f>AVERAGE(H13:H16)</f>
        <v>185</v>
      </c>
      <c r="N26" s="7">
        <f>AVERAGE(I13:I16)</f>
        <v>200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185</v>
      </c>
      <c r="D27" s="10">
        <v>200</v>
      </c>
      <c r="E27" s="11">
        <f t="shared" si="0"/>
        <v>385</v>
      </c>
      <c r="F27" s="8">
        <f t="shared" si="3"/>
        <v>63</v>
      </c>
      <c r="G27" s="12" t="s">
        <v>49</v>
      </c>
      <c r="H27" s="60">
        <v>185</v>
      </c>
      <c r="I27" s="10">
        <v>200</v>
      </c>
      <c r="J27" s="8">
        <f t="shared" si="1"/>
        <v>385</v>
      </c>
      <c r="K27" s="2"/>
      <c r="L27" s="24" t="s">
        <v>29</v>
      </c>
      <c r="M27" s="7">
        <f>AVERAGE(H17:H20)</f>
        <v>185</v>
      </c>
      <c r="N27" s="7">
        <f>AVERAGE(I17:I20)</f>
        <v>200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185</v>
      </c>
      <c r="D28" s="10">
        <v>200</v>
      </c>
      <c r="E28" s="11">
        <f t="shared" si="0"/>
        <v>385</v>
      </c>
      <c r="F28" s="8">
        <f t="shared" si="3"/>
        <v>64</v>
      </c>
      <c r="G28" s="12" t="s">
        <v>51</v>
      </c>
      <c r="H28" s="60">
        <v>185</v>
      </c>
      <c r="I28" s="10">
        <v>200</v>
      </c>
      <c r="J28" s="8">
        <f t="shared" si="1"/>
        <v>385</v>
      </c>
      <c r="K28" s="2"/>
      <c r="L28" s="2" t="s">
        <v>37</v>
      </c>
      <c r="M28" s="7">
        <f>AVERAGE(H21:H24)</f>
        <v>185</v>
      </c>
      <c r="N28" s="7">
        <f>AVERAGE(I21:I24)</f>
        <v>200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185</v>
      </c>
      <c r="D29" s="10">
        <v>200</v>
      </c>
      <c r="E29" s="11">
        <f t="shared" si="0"/>
        <v>385</v>
      </c>
      <c r="F29" s="8">
        <f t="shared" si="3"/>
        <v>65</v>
      </c>
      <c r="G29" s="12" t="s">
        <v>53</v>
      </c>
      <c r="H29" s="80">
        <v>185</v>
      </c>
      <c r="I29" s="10">
        <v>200</v>
      </c>
      <c r="J29" s="8">
        <f t="shared" si="1"/>
        <v>385</v>
      </c>
      <c r="K29" s="2"/>
      <c r="L29" s="2" t="s">
        <v>45</v>
      </c>
      <c r="M29" s="7">
        <f>AVERAGE(H25:H28)</f>
        <v>185</v>
      </c>
      <c r="N29" s="7">
        <f>AVERAGE(I25:I28)</f>
        <v>200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185</v>
      </c>
      <c r="D30" s="10">
        <v>200</v>
      </c>
      <c r="E30" s="11">
        <f t="shared" si="0"/>
        <v>385</v>
      </c>
      <c r="F30" s="8">
        <f t="shared" si="3"/>
        <v>66</v>
      </c>
      <c r="G30" s="12" t="s">
        <v>55</v>
      </c>
      <c r="H30" s="60">
        <v>185</v>
      </c>
      <c r="I30" s="10">
        <v>200</v>
      </c>
      <c r="J30" s="8">
        <f t="shared" si="1"/>
        <v>385</v>
      </c>
      <c r="K30" s="2"/>
      <c r="L30" s="2" t="s">
        <v>53</v>
      </c>
      <c r="M30" s="7">
        <f>AVERAGE(H29:H32)</f>
        <v>185</v>
      </c>
      <c r="N30" s="7">
        <f>AVERAGE(I29:I32)</f>
        <v>200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185</v>
      </c>
      <c r="D31" s="10">
        <v>200</v>
      </c>
      <c r="E31" s="11">
        <f t="shared" si="0"/>
        <v>385</v>
      </c>
      <c r="F31" s="8">
        <f t="shared" si="3"/>
        <v>67</v>
      </c>
      <c r="G31" s="12" t="s">
        <v>57</v>
      </c>
      <c r="H31" s="60">
        <v>185</v>
      </c>
      <c r="I31" s="10">
        <v>200</v>
      </c>
      <c r="J31" s="8">
        <f t="shared" si="1"/>
        <v>385</v>
      </c>
      <c r="K31" s="2"/>
      <c r="L31" s="2" t="s">
        <v>61</v>
      </c>
      <c r="M31" s="7">
        <f>AVERAGE(H33:H36)</f>
        <v>185</v>
      </c>
      <c r="N31" s="7">
        <f>AVERAGE(I33:I36)</f>
        <v>200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185</v>
      </c>
      <c r="D32" s="10">
        <v>200</v>
      </c>
      <c r="E32" s="11">
        <f t="shared" si="0"/>
        <v>385</v>
      </c>
      <c r="F32" s="8">
        <f t="shared" si="3"/>
        <v>68</v>
      </c>
      <c r="G32" s="12" t="s">
        <v>59</v>
      </c>
      <c r="H32" s="60">
        <v>185</v>
      </c>
      <c r="I32" s="10">
        <v>200</v>
      </c>
      <c r="J32" s="8">
        <f t="shared" si="1"/>
        <v>385</v>
      </c>
      <c r="K32" s="2"/>
      <c r="L32" s="2" t="s">
        <v>69</v>
      </c>
      <c r="M32" s="7">
        <f>AVERAGE(H37:H40)</f>
        <v>185</v>
      </c>
      <c r="N32" s="7">
        <f>AVERAGE(I37:I40)</f>
        <v>200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185</v>
      </c>
      <c r="D33" s="10">
        <v>200</v>
      </c>
      <c r="E33" s="11">
        <f t="shared" si="0"/>
        <v>385</v>
      </c>
      <c r="F33" s="8">
        <f t="shared" si="3"/>
        <v>69</v>
      </c>
      <c r="G33" s="12" t="s">
        <v>61</v>
      </c>
      <c r="H33" s="60">
        <v>185</v>
      </c>
      <c r="I33" s="10">
        <v>200</v>
      </c>
      <c r="J33" s="8">
        <f t="shared" si="1"/>
        <v>385</v>
      </c>
      <c r="K33" s="2"/>
      <c r="L33" s="2" t="s">
        <v>77</v>
      </c>
      <c r="M33" s="7">
        <f>AVERAGE(H41:H44)</f>
        <v>185</v>
      </c>
      <c r="N33" s="7">
        <f>AVERAGE(I41:I44)</f>
        <v>200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185</v>
      </c>
      <c r="D34" s="10">
        <v>200</v>
      </c>
      <c r="E34" s="11">
        <f t="shared" si="0"/>
        <v>385</v>
      </c>
      <c r="F34" s="8">
        <f t="shared" si="3"/>
        <v>70</v>
      </c>
      <c r="G34" s="12" t="s">
        <v>63</v>
      </c>
      <c r="H34" s="60">
        <v>185</v>
      </c>
      <c r="I34" s="10">
        <v>200</v>
      </c>
      <c r="J34" s="8">
        <f t="shared" si="1"/>
        <v>385</v>
      </c>
      <c r="K34" s="2"/>
      <c r="L34" s="2" t="s">
        <v>85</v>
      </c>
      <c r="M34" s="7">
        <f>AVERAGE(H45:H48)</f>
        <v>185</v>
      </c>
      <c r="N34" s="7">
        <f>AVERAGE(I45:I48)</f>
        <v>200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185</v>
      </c>
      <c r="D35" s="10">
        <v>200</v>
      </c>
      <c r="E35" s="11">
        <f t="shared" si="0"/>
        <v>385</v>
      </c>
      <c r="F35" s="8">
        <f t="shared" si="3"/>
        <v>71</v>
      </c>
      <c r="G35" s="12" t="s">
        <v>65</v>
      </c>
      <c r="H35" s="60">
        <v>185</v>
      </c>
      <c r="I35" s="10">
        <v>200</v>
      </c>
      <c r="J35" s="8">
        <f t="shared" si="1"/>
        <v>385</v>
      </c>
      <c r="K35" s="2"/>
      <c r="L35" s="2" t="s">
        <v>93</v>
      </c>
      <c r="M35" s="7">
        <f>AVERAGE(H49:H52)</f>
        <v>185</v>
      </c>
      <c r="N35" s="7">
        <f>AVERAGE(I49:I52)</f>
        <v>200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185</v>
      </c>
      <c r="D36" s="10">
        <v>200</v>
      </c>
      <c r="E36" s="11">
        <f t="shared" si="0"/>
        <v>385</v>
      </c>
      <c r="F36" s="8">
        <f t="shared" si="3"/>
        <v>72</v>
      </c>
      <c r="G36" s="12" t="s">
        <v>67</v>
      </c>
      <c r="H36" s="60">
        <v>185</v>
      </c>
      <c r="I36" s="10">
        <v>200</v>
      </c>
      <c r="J36" s="8">
        <f t="shared" si="1"/>
        <v>385</v>
      </c>
      <c r="K36" s="2"/>
      <c r="L36" s="108" t="s">
        <v>101</v>
      </c>
      <c r="M36" s="7">
        <f>AVERAGE(H53:H56)</f>
        <v>185</v>
      </c>
      <c r="N36" s="7">
        <f>AVERAGE(I53:I56)</f>
        <v>200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185</v>
      </c>
      <c r="D37" s="10">
        <v>200</v>
      </c>
      <c r="E37" s="11">
        <f t="shared" si="0"/>
        <v>385</v>
      </c>
      <c r="F37" s="8">
        <v>73</v>
      </c>
      <c r="G37" s="12" t="s">
        <v>69</v>
      </c>
      <c r="H37" s="60">
        <v>185</v>
      </c>
      <c r="I37" s="10">
        <v>200</v>
      </c>
      <c r="J37" s="8">
        <f t="shared" si="1"/>
        <v>385</v>
      </c>
      <c r="K37" s="2"/>
      <c r="L37" s="108" t="s">
        <v>109</v>
      </c>
      <c r="M37" s="7">
        <f>AVERAGE(H57:H60)</f>
        <v>185</v>
      </c>
      <c r="N37" s="7">
        <f>AVERAGE(I57:I60)</f>
        <v>200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185</v>
      </c>
      <c r="D38" s="10">
        <v>200</v>
      </c>
      <c r="E38" s="8">
        <f t="shared" si="0"/>
        <v>385</v>
      </c>
      <c r="F38" s="8">
        <f t="shared" ref="F38:F60" si="5">F37+1</f>
        <v>74</v>
      </c>
      <c r="G38" s="12" t="s">
        <v>71</v>
      </c>
      <c r="H38" s="60">
        <v>185</v>
      </c>
      <c r="I38" s="10">
        <v>200</v>
      </c>
      <c r="J38" s="8">
        <f t="shared" si="1"/>
        <v>385</v>
      </c>
      <c r="K38" s="2"/>
      <c r="L38" s="108" t="s">
        <v>299</v>
      </c>
      <c r="M38" s="108">
        <f>AVERAGE(M14:M37)</f>
        <v>185</v>
      </c>
      <c r="N38" s="108">
        <f>AVERAGE(N14:N37)</f>
        <v>200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185</v>
      </c>
      <c r="D39" s="10">
        <v>200</v>
      </c>
      <c r="E39" s="8">
        <f t="shared" si="0"/>
        <v>385</v>
      </c>
      <c r="F39" s="8">
        <f t="shared" si="5"/>
        <v>75</v>
      </c>
      <c r="G39" s="12" t="s">
        <v>73</v>
      </c>
      <c r="H39" s="60">
        <v>185</v>
      </c>
      <c r="I39" s="10">
        <v>200</v>
      </c>
      <c r="J39" s="8">
        <f t="shared" si="1"/>
        <v>385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185</v>
      </c>
      <c r="D40" s="10">
        <v>200</v>
      </c>
      <c r="E40" s="8">
        <f t="shared" si="0"/>
        <v>385</v>
      </c>
      <c r="F40" s="8">
        <f t="shared" si="5"/>
        <v>76</v>
      </c>
      <c r="G40" s="12" t="s">
        <v>75</v>
      </c>
      <c r="H40" s="60">
        <v>185</v>
      </c>
      <c r="I40" s="10">
        <v>200</v>
      </c>
      <c r="J40" s="8">
        <f t="shared" si="1"/>
        <v>385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185</v>
      </c>
      <c r="D41" s="10">
        <v>200</v>
      </c>
      <c r="E41" s="8">
        <f t="shared" si="0"/>
        <v>385</v>
      </c>
      <c r="F41" s="8">
        <f t="shared" si="5"/>
        <v>77</v>
      </c>
      <c r="G41" s="12" t="s">
        <v>77</v>
      </c>
      <c r="H41" s="60">
        <v>185</v>
      </c>
      <c r="I41" s="10">
        <v>200</v>
      </c>
      <c r="J41" s="8">
        <f t="shared" si="1"/>
        <v>385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185</v>
      </c>
      <c r="D42" s="10">
        <v>200</v>
      </c>
      <c r="E42" s="8">
        <f t="shared" si="0"/>
        <v>385</v>
      </c>
      <c r="F42" s="8">
        <f t="shared" si="5"/>
        <v>78</v>
      </c>
      <c r="G42" s="12" t="s">
        <v>79</v>
      </c>
      <c r="H42" s="60">
        <v>185</v>
      </c>
      <c r="I42" s="10">
        <v>200</v>
      </c>
      <c r="J42" s="8">
        <f t="shared" si="1"/>
        <v>385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185</v>
      </c>
      <c r="D43" s="10">
        <v>200</v>
      </c>
      <c r="E43" s="8">
        <f t="shared" si="0"/>
        <v>385</v>
      </c>
      <c r="F43" s="8">
        <f t="shared" si="5"/>
        <v>79</v>
      </c>
      <c r="G43" s="12" t="s">
        <v>81</v>
      </c>
      <c r="H43" s="60">
        <v>185</v>
      </c>
      <c r="I43" s="10">
        <v>200</v>
      </c>
      <c r="J43" s="8">
        <f t="shared" si="1"/>
        <v>385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185</v>
      </c>
      <c r="D44" s="10">
        <v>200</v>
      </c>
      <c r="E44" s="8">
        <f t="shared" si="0"/>
        <v>385</v>
      </c>
      <c r="F44" s="8">
        <f t="shared" si="5"/>
        <v>80</v>
      </c>
      <c r="G44" s="12" t="s">
        <v>83</v>
      </c>
      <c r="H44" s="60">
        <v>185</v>
      </c>
      <c r="I44" s="10">
        <v>200</v>
      </c>
      <c r="J44" s="8">
        <f t="shared" si="1"/>
        <v>385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185</v>
      </c>
      <c r="D45" s="10">
        <v>200</v>
      </c>
      <c r="E45" s="8">
        <f t="shared" si="0"/>
        <v>385</v>
      </c>
      <c r="F45" s="8">
        <f t="shared" si="5"/>
        <v>81</v>
      </c>
      <c r="G45" s="12" t="s">
        <v>85</v>
      </c>
      <c r="H45" s="60">
        <v>185</v>
      </c>
      <c r="I45" s="10">
        <v>200</v>
      </c>
      <c r="J45" s="8">
        <f t="shared" si="1"/>
        <v>385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185</v>
      </c>
      <c r="D46" s="10">
        <v>200</v>
      </c>
      <c r="E46" s="8">
        <f t="shared" si="0"/>
        <v>385</v>
      </c>
      <c r="F46" s="8">
        <f t="shared" si="5"/>
        <v>82</v>
      </c>
      <c r="G46" s="12" t="s">
        <v>87</v>
      </c>
      <c r="H46" s="60">
        <v>185</v>
      </c>
      <c r="I46" s="10">
        <v>200</v>
      </c>
      <c r="J46" s="8">
        <f t="shared" si="1"/>
        <v>385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185</v>
      </c>
      <c r="D47" s="10">
        <v>200</v>
      </c>
      <c r="E47" s="8">
        <f t="shared" si="0"/>
        <v>385</v>
      </c>
      <c r="F47" s="8">
        <f t="shared" si="5"/>
        <v>83</v>
      </c>
      <c r="G47" s="12" t="s">
        <v>89</v>
      </c>
      <c r="H47" s="60">
        <v>185</v>
      </c>
      <c r="I47" s="10">
        <v>200</v>
      </c>
      <c r="J47" s="8">
        <f t="shared" si="1"/>
        <v>385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185</v>
      </c>
      <c r="D48" s="10">
        <v>200</v>
      </c>
      <c r="E48" s="8">
        <f t="shared" si="0"/>
        <v>385</v>
      </c>
      <c r="F48" s="8">
        <f t="shared" si="5"/>
        <v>84</v>
      </c>
      <c r="G48" s="12" t="s">
        <v>91</v>
      </c>
      <c r="H48" s="60">
        <v>185</v>
      </c>
      <c r="I48" s="10">
        <v>200</v>
      </c>
      <c r="J48" s="8">
        <f t="shared" si="1"/>
        <v>385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185</v>
      </c>
      <c r="D49" s="10">
        <v>200</v>
      </c>
      <c r="E49" s="8">
        <f t="shared" si="0"/>
        <v>385</v>
      </c>
      <c r="F49" s="8">
        <f t="shared" si="5"/>
        <v>85</v>
      </c>
      <c r="G49" s="12" t="s">
        <v>93</v>
      </c>
      <c r="H49" s="60">
        <v>185</v>
      </c>
      <c r="I49" s="10">
        <v>200</v>
      </c>
      <c r="J49" s="8">
        <f t="shared" si="1"/>
        <v>385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185</v>
      </c>
      <c r="D50" s="10">
        <v>200</v>
      </c>
      <c r="E50" s="8">
        <f t="shared" si="0"/>
        <v>385</v>
      </c>
      <c r="F50" s="8">
        <f t="shared" si="5"/>
        <v>86</v>
      </c>
      <c r="G50" s="12" t="s">
        <v>95</v>
      </c>
      <c r="H50" s="60">
        <v>185</v>
      </c>
      <c r="I50" s="10">
        <v>200</v>
      </c>
      <c r="J50" s="8">
        <f t="shared" si="1"/>
        <v>385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185</v>
      </c>
      <c r="D51" s="10">
        <v>200</v>
      </c>
      <c r="E51" s="8">
        <f t="shared" si="0"/>
        <v>385</v>
      </c>
      <c r="F51" s="8">
        <f t="shared" si="5"/>
        <v>87</v>
      </c>
      <c r="G51" s="12" t="s">
        <v>97</v>
      </c>
      <c r="H51" s="60">
        <v>185</v>
      </c>
      <c r="I51" s="10">
        <v>200</v>
      </c>
      <c r="J51" s="8">
        <f t="shared" si="1"/>
        <v>385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185</v>
      </c>
      <c r="D52" s="10">
        <v>200</v>
      </c>
      <c r="E52" s="8">
        <f t="shared" si="0"/>
        <v>385</v>
      </c>
      <c r="F52" s="8">
        <f t="shared" si="5"/>
        <v>88</v>
      </c>
      <c r="G52" s="12" t="s">
        <v>99</v>
      </c>
      <c r="H52" s="60">
        <v>185</v>
      </c>
      <c r="I52" s="10">
        <v>200</v>
      </c>
      <c r="J52" s="8">
        <f t="shared" si="1"/>
        <v>385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185</v>
      </c>
      <c r="D53" s="10">
        <v>200</v>
      </c>
      <c r="E53" s="8">
        <f t="shared" si="0"/>
        <v>385</v>
      </c>
      <c r="F53" s="8">
        <f t="shared" si="5"/>
        <v>89</v>
      </c>
      <c r="G53" s="12" t="s">
        <v>101</v>
      </c>
      <c r="H53" s="60">
        <v>185</v>
      </c>
      <c r="I53" s="10">
        <v>200</v>
      </c>
      <c r="J53" s="8">
        <f t="shared" si="1"/>
        <v>385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185</v>
      </c>
      <c r="D54" s="10">
        <v>200</v>
      </c>
      <c r="E54" s="8">
        <f t="shared" si="0"/>
        <v>385</v>
      </c>
      <c r="F54" s="8">
        <f t="shared" si="5"/>
        <v>90</v>
      </c>
      <c r="G54" s="12" t="s">
        <v>103</v>
      </c>
      <c r="H54" s="60">
        <v>185</v>
      </c>
      <c r="I54" s="10">
        <v>200</v>
      </c>
      <c r="J54" s="8">
        <f t="shared" si="1"/>
        <v>385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185</v>
      </c>
      <c r="D55" s="10">
        <v>200</v>
      </c>
      <c r="E55" s="8">
        <f t="shared" si="0"/>
        <v>385</v>
      </c>
      <c r="F55" s="8">
        <f t="shared" si="5"/>
        <v>91</v>
      </c>
      <c r="G55" s="12" t="s">
        <v>105</v>
      </c>
      <c r="H55" s="60">
        <v>185</v>
      </c>
      <c r="I55" s="10">
        <v>200</v>
      </c>
      <c r="J55" s="8">
        <f t="shared" si="1"/>
        <v>385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185</v>
      </c>
      <c r="D56" s="10">
        <v>200</v>
      </c>
      <c r="E56" s="8">
        <f t="shared" si="0"/>
        <v>385</v>
      </c>
      <c r="F56" s="8">
        <f t="shared" si="5"/>
        <v>92</v>
      </c>
      <c r="G56" s="12" t="s">
        <v>107</v>
      </c>
      <c r="H56" s="60">
        <v>185</v>
      </c>
      <c r="I56" s="10">
        <v>200</v>
      </c>
      <c r="J56" s="8">
        <f t="shared" si="1"/>
        <v>385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185</v>
      </c>
      <c r="D57" s="10">
        <v>200</v>
      </c>
      <c r="E57" s="8">
        <f t="shared" si="0"/>
        <v>385</v>
      </c>
      <c r="F57" s="8">
        <f t="shared" si="5"/>
        <v>93</v>
      </c>
      <c r="G57" s="12" t="s">
        <v>109</v>
      </c>
      <c r="H57" s="60">
        <v>185</v>
      </c>
      <c r="I57" s="10">
        <v>200</v>
      </c>
      <c r="J57" s="8">
        <f t="shared" si="1"/>
        <v>385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185</v>
      </c>
      <c r="D58" s="10">
        <v>200</v>
      </c>
      <c r="E58" s="8">
        <f t="shared" si="0"/>
        <v>385</v>
      </c>
      <c r="F58" s="8">
        <f t="shared" si="5"/>
        <v>94</v>
      </c>
      <c r="G58" s="12" t="s">
        <v>111</v>
      </c>
      <c r="H58" s="60">
        <v>185</v>
      </c>
      <c r="I58" s="10">
        <v>200</v>
      </c>
      <c r="J58" s="8">
        <f t="shared" si="1"/>
        <v>385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185</v>
      </c>
      <c r="D59" s="10">
        <v>200</v>
      </c>
      <c r="E59" s="17">
        <f t="shared" si="0"/>
        <v>385</v>
      </c>
      <c r="F59" s="17">
        <f t="shared" si="5"/>
        <v>95</v>
      </c>
      <c r="G59" s="18" t="s">
        <v>113</v>
      </c>
      <c r="H59" s="60">
        <v>185</v>
      </c>
      <c r="I59" s="10">
        <v>200</v>
      </c>
      <c r="J59" s="17">
        <f t="shared" si="1"/>
        <v>385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185</v>
      </c>
      <c r="D60" s="10">
        <v>200</v>
      </c>
      <c r="E60" s="17">
        <f t="shared" si="0"/>
        <v>385</v>
      </c>
      <c r="F60" s="17">
        <f t="shared" si="5"/>
        <v>96</v>
      </c>
      <c r="G60" s="18" t="s">
        <v>115</v>
      </c>
      <c r="H60" s="60">
        <v>185</v>
      </c>
      <c r="I60" s="10">
        <v>200</v>
      </c>
      <c r="J60" s="17">
        <f t="shared" si="1"/>
        <v>385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27.75" customHeight="1" x14ac:dyDescent="0.25">
      <c r="A62" s="136"/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211</v>
      </c>
      <c r="F63" s="144"/>
      <c r="G63" s="145"/>
      <c r="H63" s="21">
        <v>3.6419999999999999</v>
      </c>
      <c r="I63" s="21">
        <v>4.76</v>
      </c>
      <c r="J63" s="21">
        <f>H63+I63</f>
        <v>8.4019999999999992</v>
      </c>
      <c r="K63" s="2"/>
      <c r="L63" s="22">
        <f>684+99.166</f>
        <v>783.16599999999994</v>
      </c>
      <c r="M63" s="32">
        <f>L63/1000</f>
        <v>0.78316599999999992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212</v>
      </c>
      <c r="F64" s="147"/>
      <c r="G64" s="148"/>
      <c r="H64" s="36">
        <f>K81</f>
        <v>0</v>
      </c>
      <c r="I64" s="36">
        <f>L81</f>
        <v>0.78316599999999992</v>
      </c>
      <c r="J64" s="36">
        <f>H64+I64</f>
        <v>0.78316599999999992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213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0.30199999999999999</v>
      </c>
      <c r="N66" s="28">
        <v>0.66400000000000003</v>
      </c>
      <c r="O66" s="29">
        <f>M66+N66</f>
        <v>0.96599999999999997</v>
      </c>
      <c r="P66" s="29">
        <f>O66/J63*100</f>
        <v>11.497262556534158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H63+H64-M66-0.018</f>
        <v>3.3220000000000001</v>
      </c>
      <c r="N67" s="29">
        <f>I63+I64-N66-0.018</f>
        <v>4.8611659999999999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0.13841666666666666</v>
      </c>
      <c r="N68" s="32">
        <f>N67/24</f>
        <v>0.20254858333333334</v>
      </c>
      <c r="O68" s="23"/>
      <c r="P68" s="32">
        <f>M68+N68</f>
        <v>0.34096525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138.41666666666666</v>
      </c>
      <c r="N69" s="29">
        <f>N68*1000</f>
        <v>202.54858333333334</v>
      </c>
      <c r="O69" s="23"/>
      <c r="P69" s="29">
        <f>M69+N69</f>
        <v>340.96524999999997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34"/>
      <c r="B71" s="135"/>
      <c r="C71" s="135"/>
      <c r="D71" s="135"/>
      <c r="E71" s="71"/>
      <c r="F71" s="2"/>
      <c r="G71" s="2"/>
      <c r="H71" s="2"/>
      <c r="I71" s="2"/>
      <c r="J71" s="71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0.91900000000000004</v>
      </c>
      <c r="M80" s="32">
        <f>K80+L80</f>
        <v>0.91900000000000004</v>
      </c>
      <c r="N80" s="32">
        <f>M80-M63</f>
        <v>0.13583400000000012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0.78316599999999992</v>
      </c>
      <c r="M81" s="32">
        <f>K81+L81</f>
        <v>0.78316599999999992</v>
      </c>
      <c r="N81" s="32">
        <f>N80/2</f>
        <v>6.7917000000000061E-2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74" customWidth="1"/>
    <col min="2" max="2" width="18.5703125" style="74" customWidth="1"/>
    <col min="3" max="4" width="12.7109375" style="74" customWidth="1"/>
    <col min="5" max="5" width="14.7109375" style="74" customWidth="1"/>
    <col min="6" max="6" width="12.42578125" style="74" customWidth="1"/>
    <col min="7" max="7" width="15.140625" style="74" customWidth="1"/>
    <col min="8" max="9" width="12.7109375" style="74" customWidth="1"/>
    <col min="10" max="10" width="15" style="74" customWidth="1"/>
    <col min="11" max="11" width="9.140625" style="74" customWidth="1"/>
    <col min="12" max="12" width="13" style="74" customWidth="1"/>
    <col min="13" max="13" width="12.7109375" style="74" customWidth="1"/>
    <col min="14" max="14" width="14.28515625" style="74" customWidth="1"/>
    <col min="15" max="15" width="7.85546875" style="74" customWidth="1"/>
    <col min="16" max="17" width="9.140625" style="74" customWidth="1"/>
    <col min="18" max="16384" width="14.42578125" style="74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216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217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185</v>
      </c>
      <c r="D13" s="10">
        <v>220</v>
      </c>
      <c r="E13" s="11">
        <f t="shared" ref="E13:E60" si="0">SUM(C13,D13)</f>
        <v>405</v>
      </c>
      <c r="F13" s="8">
        <v>49</v>
      </c>
      <c r="G13" s="12" t="s">
        <v>21</v>
      </c>
      <c r="H13" s="60">
        <v>185</v>
      </c>
      <c r="I13" s="10">
        <v>220</v>
      </c>
      <c r="J13" s="8">
        <f t="shared" ref="J13:J60" si="1">SUM(H13,I13)</f>
        <v>405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185</v>
      </c>
      <c r="D14" s="10">
        <v>220</v>
      </c>
      <c r="E14" s="11">
        <f t="shared" si="0"/>
        <v>405</v>
      </c>
      <c r="F14" s="8">
        <f t="shared" ref="F14:F36" si="3">F13+1</f>
        <v>50</v>
      </c>
      <c r="G14" s="12" t="s">
        <v>23</v>
      </c>
      <c r="H14" s="60">
        <v>185</v>
      </c>
      <c r="I14" s="10">
        <v>220</v>
      </c>
      <c r="J14" s="8">
        <f t="shared" si="1"/>
        <v>405</v>
      </c>
      <c r="K14" s="2"/>
      <c r="L14" s="2" t="s">
        <v>20</v>
      </c>
      <c r="M14" s="7">
        <f>AVERAGE(C13:C16)</f>
        <v>185</v>
      </c>
      <c r="N14" s="7">
        <f>AVERAGE(D13:D16)</f>
        <v>220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185</v>
      </c>
      <c r="D15" s="10">
        <v>220</v>
      </c>
      <c r="E15" s="11">
        <f t="shared" si="0"/>
        <v>405</v>
      </c>
      <c r="F15" s="8">
        <f t="shared" si="3"/>
        <v>51</v>
      </c>
      <c r="G15" s="12" t="s">
        <v>25</v>
      </c>
      <c r="H15" s="60">
        <v>185</v>
      </c>
      <c r="I15" s="10">
        <v>220</v>
      </c>
      <c r="J15" s="8">
        <f t="shared" si="1"/>
        <v>405</v>
      </c>
      <c r="K15" s="2"/>
      <c r="L15" s="2" t="s">
        <v>28</v>
      </c>
      <c r="M15" s="7">
        <f>AVERAGE(C17:C20)</f>
        <v>185</v>
      </c>
      <c r="N15" s="7">
        <f>AVERAGE(D17:D20)</f>
        <v>220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185</v>
      </c>
      <c r="D16" s="10">
        <v>220</v>
      </c>
      <c r="E16" s="11">
        <f t="shared" si="0"/>
        <v>405</v>
      </c>
      <c r="F16" s="8">
        <f t="shared" si="3"/>
        <v>52</v>
      </c>
      <c r="G16" s="12" t="s">
        <v>27</v>
      </c>
      <c r="H16" s="60">
        <v>185</v>
      </c>
      <c r="I16" s="10">
        <v>220</v>
      </c>
      <c r="J16" s="8">
        <f t="shared" si="1"/>
        <v>405</v>
      </c>
      <c r="K16" s="2"/>
      <c r="L16" s="2" t="s">
        <v>36</v>
      </c>
      <c r="M16" s="7">
        <f>AVERAGE(C21:C24)</f>
        <v>185</v>
      </c>
      <c r="N16" s="7">
        <f>AVERAGE(D21:D24)</f>
        <v>220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185</v>
      </c>
      <c r="D17" s="10">
        <v>220</v>
      </c>
      <c r="E17" s="11">
        <f t="shared" si="0"/>
        <v>405</v>
      </c>
      <c r="F17" s="8">
        <f t="shared" si="3"/>
        <v>53</v>
      </c>
      <c r="G17" s="12" t="s">
        <v>29</v>
      </c>
      <c r="H17" s="60">
        <v>185</v>
      </c>
      <c r="I17" s="10">
        <v>220</v>
      </c>
      <c r="J17" s="8">
        <f t="shared" si="1"/>
        <v>405</v>
      </c>
      <c r="K17" s="2"/>
      <c r="L17" s="2" t="s">
        <v>44</v>
      </c>
      <c r="M17" s="7">
        <f>AVERAGE(C25:C28)</f>
        <v>185</v>
      </c>
      <c r="N17" s="7">
        <f>AVERAGE(D25:D28)</f>
        <v>220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185</v>
      </c>
      <c r="D18" s="10">
        <v>220</v>
      </c>
      <c r="E18" s="11">
        <f t="shared" si="0"/>
        <v>405</v>
      </c>
      <c r="F18" s="8">
        <f t="shared" si="3"/>
        <v>54</v>
      </c>
      <c r="G18" s="12" t="s">
        <v>31</v>
      </c>
      <c r="H18" s="60">
        <v>185</v>
      </c>
      <c r="I18" s="10">
        <v>220</v>
      </c>
      <c r="J18" s="8">
        <f t="shared" si="1"/>
        <v>405</v>
      </c>
      <c r="K18" s="2"/>
      <c r="L18" s="2" t="s">
        <v>52</v>
      </c>
      <c r="M18" s="7">
        <f>AVERAGE(C29:C32)</f>
        <v>185</v>
      </c>
      <c r="N18" s="7">
        <f>AVERAGE(D29:D32)</f>
        <v>220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185</v>
      </c>
      <c r="D19" s="10">
        <v>220</v>
      </c>
      <c r="E19" s="11">
        <f t="shared" si="0"/>
        <v>405</v>
      </c>
      <c r="F19" s="8">
        <f t="shared" si="3"/>
        <v>55</v>
      </c>
      <c r="G19" s="12" t="s">
        <v>33</v>
      </c>
      <c r="H19" s="60">
        <v>185</v>
      </c>
      <c r="I19" s="10">
        <v>220</v>
      </c>
      <c r="J19" s="8">
        <f t="shared" si="1"/>
        <v>405</v>
      </c>
      <c r="K19" s="2"/>
      <c r="L19" s="2" t="s">
        <v>60</v>
      </c>
      <c r="M19" s="7">
        <f>AVERAGE(C33:C36)</f>
        <v>185</v>
      </c>
      <c r="N19" s="7">
        <f>AVERAGE(D33:D36)</f>
        <v>220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185</v>
      </c>
      <c r="D20" s="10">
        <v>220</v>
      </c>
      <c r="E20" s="11">
        <f t="shared" si="0"/>
        <v>405</v>
      </c>
      <c r="F20" s="8">
        <f t="shared" si="3"/>
        <v>56</v>
      </c>
      <c r="G20" s="12" t="s">
        <v>35</v>
      </c>
      <c r="H20" s="60">
        <v>185</v>
      </c>
      <c r="I20" s="10">
        <v>220</v>
      </c>
      <c r="J20" s="8">
        <f t="shared" si="1"/>
        <v>405</v>
      </c>
      <c r="K20" s="2"/>
      <c r="L20" s="2" t="s">
        <v>68</v>
      </c>
      <c r="M20" s="7">
        <f>AVERAGE(C37:C40)</f>
        <v>185</v>
      </c>
      <c r="N20" s="7">
        <f>AVERAGE(D37:D40)</f>
        <v>220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185</v>
      </c>
      <c r="D21" s="10">
        <v>220</v>
      </c>
      <c r="E21" s="11">
        <f t="shared" si="0"/>
        <v>405</v>
      </c>
      <c r="F21" s="8">
        <f t="shared" si="3"/>
        <v>57</v>
      </c>
      <c r="G21" s="12" t="s">
        <v>37</v>
      </c>
      <c r="H21" s="60">
        <v>185</v>
      </c>
      <c r="I21" s="10">
        <v>220</v>
      </c>
      <c r="J21" s="8">
        <f t="shared" si="1"/>
        <v>405</v>
      </c>
      <c r="K21" s="2"/>
      <c r="L21" s="2" t="s">
        <v>76</v>
      </c>
      <c r="M21" s="7">
        <f>AVERAGE(C41:C44)</f>
        <v>185</v>
      </c>
      <c r="N21" s="7">
        <f>AVERAGE(D41:D44)</f>
        <v>220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185</v>
      </c>
      <c r="D22" s="10">
        <v>220</v>
      </c>
      <c r="E22" s="11">
        <f t="shared" si="0"/>
        <v>405</v>
      </c>
      <c r="F22" s="8">
        <f t="shared" si="3"/>
        <v>58</v>
      </c>
      <c r="G22" s="12" t="s">
        <v>39</v>
      </c>
      <c r="H22" s="60">
        <v>185</v>
      </c>
      <c r="I22" s="10">
        <v>220</v>
      </c>
      <c r="J22" s="8">
        <f t="shared" si="1"/>
        <v>405</v>
      </c>
      <c r="K22" s="2"/>
      <c r="L22" s="2" t="s">
        <v>84</v>
      </c>
      <c r="M22" s="7">
        <f>AVERAGE(C45:C48)</f>
        <v>185</v>
      </c>
      <c r="N22" s="7">
        <f>AVERAGE(D45:D48)</f>
        <v>220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185</v>
      </c>
      <c r="D23" s="10">
        <v>220</v>
      </c>
      <c r="E23" s="11">
        <f t="shared" si="0"/>
        <v>405</v>
      </c>
      <c r="F23" s="8">
        <f t="shared" si="3"/>
        <v>59</v>
      </c>
      <c r="G23" s="12" t="s">
        <v>41</v>
      </c>
      <c r="H23" s="60">
        <v>185</v>
      </c>
      <c r="I23" s="10">
        <v>220</v>
      </c>
      <c r="J23" s="8">
        <f t="shared" si="1"/>
        <v>405</v>
      </c>
      <c r="K23" s="2"/>
      <c r="L23" s="2" t="s">
        <v>92</v>
      </c>
      <c r="M23" s="7">
        <f>AVERAGE(C49:C52)</f>
        <v>185</v>
      </c>
      <c r="N23" s="7">
        <f>AVERAGE(D49:D52)</f>
        <v>220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185</v>
      </c>
      <c r="D24" s="10">
        <v>220</v>
      </c>
      <c r="E24" s="11">
        <f t="shared" si="0"/>
        <v>405</v>
      </c>
      <c r="F24" s="8">
        <f t="shared" si="3"/>
        <v>60</v>
      </c>
      <c r="G24" s="12" t="s">
        <v>43</v>
      </c>
      <c r="H24" s="60">
        <v>185</v>
      </c>
      <c r="I24" s="10">
        <v>220</v>
      </c>
      <c r="J24" s="8">
        <f t="shared" si="1"/>
        <v>405</v>
      </c>
      <c r="K24" s="2"/>
      <c r="L24" s="13" t="s">
        <v>100</v>
      </c>
      <c r="M24" s="7">
        <f>AVERAGE(C53:C56)</f>
        <v>185</v>
      </c>
      <c r="N24" s="7">
        <f>AVERAGE(D53:D56)</f>
        <v>220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185</v>
      </c>
      <c r="D25" s="10">
        <v>220</v>
      </c>
      <c r="E25" s="11">
        <f t="shared" si="0"/>
        <v>405</v>
      </c>
      <c r="F25" s="8">
        <f t="shared" si="3"/>
        <v>61</v>
      </c>
      <c r="G25" s="12" t="s">
        <v>45</v>
      </c>
      <c r="H25" s="60">
        <v>185</v>
      </c>
      <c r="I25" s="10">
        <v>220</v>
      </c>
      <c r="J25" s="8">
        <f t="shared" si="1"/>
        <v>405</v>
      </c>
      <c r="K25" s="2"/>
      <c r="L25" s="16" t="s">
        <v>108</v>
      </c>
      <c r="M25" s="7">
        <f>AVERAGE(C57:C60)</f>
        <v>185</v>
      </c>
      <c r="N25" s="7">
        <f>AVERAGE(D57:D60)</f>
        <v>220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185</v>
      </c>
      <c r="D26" s="10">
        <v>220</v>
      </c>
      <c r="E26" s="11">
        <f t="shared" si="0"/>
        <v>405</v>
      </c>
      <c r="F26" s="8">
        <f t="shared" si="3"/>
        <v>62</v>
      </c>
      <c r="G26" s="12" t="s">
        <v>47</v>
      </c>
      <c r="H26" s="60">
        <v>185</v>
      </c>
      <c r="I26" s="10">
        <v>220</v>
      </c>
      <c r="J26" s="8">
        <f t="shared" si="1"/>
        <v>405</v>
      </c>
      <c r="K26" s="2"/>
      <c r="L26" s="16" t="s">
        <v>21</v>
      </c>
      <c r="M26" s="7">
        <f>AVERAGE(H13:H16)</f>
        <v>185</v>
      </c>
      <c r="N26" s="7">
        <f>AVERAGE(I13:I16)</f>
        <v>220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185</v>
      </c>
      <c r="D27" s="10">
        <v>220</v>
      </c>
      <c r="E27" s="11">
        <f t="shared" si="0"/>
        <v>405</v>
      </c>
      <c r="F27" s="8">
        <f t="shared" si="3"/>
        <v>63</v>
      </c>
      <c r="G27" s="12" t="s">
        <v>49</v>
      </c>
      <c r="H27" s="60">
        <v>185</v>
      </c>
      <c r="I27" s="10">
        <v>220</v>
      </c>
      <c r="J27" s="8">
        <f t="shared" si="1"/>
        <v>405</v>
      </c>
      <c r="K27" s="2"/>
      <c r="L27" s="24" t="s">
        <v>29</v>
      </c>
      <c r="M27" s="7">
        <f>AVERAGE(H17:H20)</f>
        <v>185</v>
      </c>
      <c r="N27" s="7">
        <f>AVERAGE(I17:I20)</f>
        <v>220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185</v>
      </c>
      <c r="D28" s="10">
        <v>220</v>
      </c>
      <c r="E28" s="11">
        <f t="shared" si="0"/>
        <v>405</v>
      </c>
      <c r="F28" s="8">
        <f t="shared" si="3"/>
        <v>64</v>
      </c>
      <c r="G28" s="12" t="s">
        <v>51</v>
      </c>
      <c r="H28" s="60">
        <v>185</v>
      </c>
      <c r="I28" s="10">
        <v>220</v>
      </c>
      <c r="J28" s="8">
        <f t="shared" si="1"/>
        <v>405</v>
      </c>
      <c r="K28" s="2"/>
      <c r="L28" s="2" t="s">
        <v>37</v>
      </c>
      <c r="M28" s="7">
        <f>AVERAGE(H21:H24)</f>
        <v>185</v>
      </c>
      <c r="N28" s="7">
        <f>AVERAGE(I21:I24)</f>
        <v>220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185</v>
      </c>
      <c r="D29" s="10">
        <v>220</v>
      </c>
      <c r="E29" s="11">
        <f t="shared" si="0"/>
        <v>405</v>
      </c>
      <c r="F29" s="8">
        <f t="shared" si="3"/>
        <v>65</v>
      </c>
      <c r="G29" s="12" t="s">
        <v>53</v>
      </c>
      <c r="H29" s="60">
        <v>185</v>
      </c>
      <c r="I29" s="10">
        <v>220</v>
      </c>
      <c r="J29" s="8">
        <f t="shared" si="1"/>
        <v>405</v>
      </c>
      <c r="K29" s="2"/>
      <c r="L29" s="2" t="s">
        <v>45</v>
      </c>
      <c r="M29" s="7">
        <f>AVERAGE(H25:H28)</f>
        <v>185</v>
      </c>
      <c r="N29" s="7">
        <f>AVERAGE(I25:I28)</f>
        <v>220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185</v>
      </c>
      <c r="D30" s="10">
        <v>220</v>
      </c>
      <c r="E30" s="11">
        <f t="shared" si="0"/>
        <v>405</v>
      </c>
      <c r="F30" s="8">
        <f t="shared" si="3"/>
        <v>66</v>
      </c>
      <c r="G30" s="12" t="s">
        <v>55</v>
      </c>
      <c r="H30" s="60">
        <v>185</v>
      </c>
      <c r="I30" s="10">
        <v>220</v>
      </c>
      <c r="J30" s="8">
        <f t="shared" si="1"/>
        <v>405</v>
      </c>
      <c r="K30" s="2"/>
      <c r="L30" s="2" t="s">
        <v>53</v>
      </c>
      <c r="M30" s="7">
        <f>AVERAGE(H29:H32)</f>
        <v>185</v>
      </c>
      <c r="N30" s="7">
        <f>AVERAGE(I29:I32)</f>
        <v>220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185</v>
      </c>
      <c r="D31" s="10">
        <v>220</v>
      </c>
      <c r="E31" s="11">
        <f t="shared" si="0"/>
        <v>405</v>
      </c>
      <c r="F31" s="8">
        <f t="shared" si="3"/>
        <v>67</v>
      </c>
      <c r="G31" s="12" t="s">
        <v>57</v>
      </c>
      <c r="H31" s="60">
        <v>185</v>
      </c>
      <c r="I31" s="10">
        <v>220</v>
      </c>
      <c r="J31" s="8">
        <f t="shared" si="1"/>
        <v>405</v>
      </c>
      <c r="K31" s="2"/>
      <c r="L31" s="2" t="s">
        <v>61</v>
      </c>
      <c r="M31" s="7">
        <f>AVERAGE(H33:H36)</f>
        <v>185</v>
      </c>
      <c r="N31" s="7">
        <f>AVERAGE(I33:I36)</f>
        <v>220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185</v>
      </c>
      <c r="D32" s="10">
        <v>220</v>
      </c>
      <c r="E32" s="11">
        <f t="shared" si="0"/>
        <v>405</v>
      </c>
      <c r="F32" s="8">
        <f t="shared" si="3"/>
        <v>68</v>
      </c>
      <c r="G32" s="12" t="s">
        <v>59</v>
      </c>
      <c r="H32" s="60">
        <v>185</v>
      </c>
      <c r="I32" s="10">
        <v>220</v>
      </c>
      <c r="J32" s="8">
        <f t="shared" si="1"/>
        <v>405</v>
      </c>
      <c r="K32" s="2"/>
      <c r="L32" s="2" t="s">
        <v>69</v>
      </c>
      <c r="M32" s="7">
        <f>AVERAGE(H37:H40)</f>
        <v>185</v>
      </c>
      <c r="N32" s="7">
        <f>AVERAGE(I37:I40)</f>
        <v>220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185</v>
      </c>
      <c r="D33" s="10">
        <v>220</v>
      </c>
      <c r="E33" s="11">
        <f t="shared" si="0"/>
        <v>405</v>
      </c>
      <c r="F33" s="8">
        <f t="shared" si="3"/>
        <v>69</v>
      </c>
      <c r="G33" s="12" t="s">
        <v>61</v>
      </c>
      <c r="H33" s="60">
        <v>185</v>
      </c>
      <c r="I33" s="10">
        <v>220</v>
      </c>
      <c r="J33" s="8">
        <f t="shared" si="1"/>
        <v>405</v>
      </c>
      <c r="K33" s="2"/>
      <c r="L33" s="2" t="s">
        <v>77</v>
      </c>
      <c r="M33" s="7">
        <f>AVERAGE(H41:H44)</f>
        <v>185</v>
      </c>
      <c r="N33" s="7">
        <f>AVERAGE(I41:I44)</f>
        <v>220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185</v>
      </c>
      <c r="D34" s="10">
        <v>220</v>
      </c>
      <c r="E34" s="11">
        <f t="shared" si="0"/>
        <v>405</v>
      </c>
      <c r="F34" s="8">
        <f t="shared" si="3"/>
        <v>70</v>
      </c>
      <c r="G34" s="12" t="s">
        <v>63</v>
      </c>
      <c r="H34" s="60">
        <v>185</v>
      </c>
      <c r="I34" s="10">
        <v>220</v>
      </c>
      <c r="J34" s="8">
        <f t="shared" si="1"/>
        <v>405</v>
      </c>
      <c r="K34" s="2"/>
      <c r="L34" s="2" t="s">
        <v>85</v>
      </c>
      <c r="M34" s="7">
        <f>AVERAGE(H45:H48)</f>
        <v>185</v>
      </c>
      <c r="N34" s="7">
        <f>AVERAGE(I45:I48)</f>
        <v>220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185</v>
      </c>
      <c r="D35" s="10">
        <v>220</v>
      </c>
      <c r="E35" s="11">
        <f t="shared" si="0"/>
        <v>405</v>
      </c>
      <c r="F35" s="8">
        <f t="shared" si="3"/>
        <v>71</v>
      </c>
      <c r="G35" s="12" t="s">
        <v>65</v>
      </c>
      <c r="H35" s="60">
        <v>185</v>
      </c>
      <c r="I35" s="10">
        <v>220</v>
      </c>
      <c r="J35" s="8">
        <f t="shared" si="1"/>
        <v>405</v>
      </c>
      <c r="K35" s="2"/>
      <c r="L35" s="2" t="s">
        <v>93</v>
      </c>
      <c r="M35" s="7">
        <f>AVERAGE(H49:H52)</f>
        <v>185</v>
      </c>
      <c r="N35" s="7">
        <f>AVERAGE(I49:I52)</f>
        <v>220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185</v>
      </c>
      <c r="D36" s="10">
        <v>220</v>
      </c>
      <c r="E36" s="11">
        <f t="shared" si="0"/>
        <v>405</v>
      </c>
      <c r="F36" s="8">
        <f t="shared" si="3"/>
        <v>72</v>
      </c>
      <c r="G36" s="12" t="s">
        <v>67</v>
      </c>
      <c r="H36" s="60">
        <v>185</v>
      </c>
      <c r="I36" s="10">
        <v>220</v>
      </c>
      <c r="J36" s="8">
        <f t="shared" si="1"/>
        <v>405</v>
      </c>
      <c r="K36" s="2"/>
      <c r="L36" s="108" t="s">
        <v>101</v>
      </c>
      <c r="M36" s="7">
        <f>AVERAGE(H53:H56)</f>
        <v>185</v>
      </c>
      <c r="N36" s="7">
        <f>AVERAGE(I53:I56)</f>
        <v>220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185</v>
      </c>
      <c r="D37" s="10">
        <v>220</v>
      </c>
      <c r="E37" s="11">
        <f t="shared" si="0"/>
        <v>405</v>
      </c>
      <c r="F37" s="8">
        <v>73</v>
      </c>
      <c r="G37" s="12" t="s">
        <v>69</v>
      </c>
      <c r="H37" s="60">
        <v>185</v>
      </c>
      <c r="I37" s="10">
        <v>220</v>
      </c>
      <c r="J37" s="8">
        <f t="shared" si="1"/>
        <v>405</v>
      </c>
      <c r="K37" s="2"/>
      <c r="L37" s="108" t="s">
        <v>109</v>
      </c>
      <c r="M37" s="7">
        <f>AVERAGE(H57:H60)</f>
        <v>185</v>
      </c>
      <c r="N37" s="7">
        <f>AVERAGE(I57:I60)</f>
        <v>220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185</v>
      </c>
      <c r="D38" s="10">
        <v>220</v>
      </c>
      <c r="E38" s="8">
        <f t="shared" si="0"/>
        <v>405</v>
      </c>
      <c r="F38" s="8">
        <f t="shared" ref="F38:F60" si="5">F37+1</f>
        <v>74</v>
      </c>
      <c r="G38" s="12" t="s">
        <v>71</v>
      </c>
      <c r="H38" s="60">
        <v>185</v>
      </c>
      <c r="I38" s="10">
        <v>220</v>
      </c>
      <c r="J38" s="8">
        <f t="shared" si="1"/>
        <v>405</v>
      </c>
      <c r="K38" s="2"/>
      <c r="L38" s="108" t="s">
        <v>299</v>
      </c>
      <c r="M38" s="108">
        <f>AVERAGE(M14:M37)</f>
        <v>185</v>
      </c>
      <c r="N38" s="108">
        <f>AVERAGE(N14:N37)</f>
        <v>220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185</v>
      </c>
      <c r="D39" s="10">
        <v>220</v>
      </c>
      <c r="E39" s="8">
        <f t="shared" si="0"/>
        <v>405</v>
      </c>
      <c r="F39" s="8">
        <f t="shared" si="5"/>
        <v>75</v>
      </c>
      <c r="G39" s="12" t="s">
        <v>73</v>
      </c>
      <c r="H39" s="60">
        <v>185</v>
      </c>
      <c r="I39" s="10">
        <v>220</v>
      </c>
      <c r="J39" s="8">
        <f t="shared" si="1"/>
        <v>405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185</v>
      </c>
      <c r="D40" s="10">
        <v>220</v>
      </c>
      <c r="E40" s="8">
        <f t="shared" si="0"/>
        <v>405</v>
      </c>
      <c r="F40" s="8">
        <f t="shared" si="5"/>
        <v>76</v>
      </c>
      <c r="G40" s="12" t="s">
        <v>75</v>
      </c>
      <c r="H40" s="60">
        <v>185</v>
      </c>
      <c r="I40" s="10">
        <v>220</v>
      </c>
      <c r="J40" s="8">
        <f t="shared" si="1"/>
        <v>405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185</v>
      </c>
      <c r="D41" s="10">
        <v>220</v>
      </c>
      <c r="E41" s="8">
        <f t="shared" si="0"/>
        <v>405</v>
      </c>
      <c r="F41" s="8">
        <f t="shared" si="5"/>
        <v>77</v>
      </c>
      <c r="G41" s="12" t="s">
        <v>77</v>
      </c>
      <c r="H41" s="60">
        <v>185</v>
      </c>
      <c r="I41" s="10">
        <v>220</v>
      </c>
      <c r="J41" s="8">
        <f t="shared" si="1"/>
        <v>405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185</v>
      </c>
      <c r="D42" s="10">
        <v>220</v>
      </c>
      <c r="E42" s="8">
        <f t="shared" si="0"/>
        <v>405</v>
      </c>
      <c r="F42" s="8">
        <f t="shared" si="5"/>
        <v>78</v>
      </c>
      <c r="G42" s="12" t="s">
        <v>79</v>
      </c>
      <c r="H42" s="60">
        <v>185</v>
      </c>
      <c r="I42" s="10">
        <v>220</v>
      </c>
      <c r="J42" s="8">
        <f t="shared" si="1"/>
        <v>405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185</v>
      </c>
      <c r="D43" s="10">
        <v>220</v>
      </c>
      <c r="E43" s="8">
        <f t="shared" si="0"/>
        <v>405</v>
      </c>
      <c r="F43" s="8">
        <f t="shared" si="5"/>
        <v>79</v>
      </c>
      <c r="G43" s="12" t="s">
        <v>81</v>
      </c>
      <c r="H43" s="60">
        <v>185</v>
      </c>
      <c r="I43" s="10">
        <v>220</v>
      </c>
      <c r="J43" s="8">
        <f t="shared" si="1"/>
        <v>405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185</v>
      </c>
      <c r="D44" s="10">
        <v>220</v>
      </c>
      <c r="E44" s="8">
        <f t="shared" si="0"/>
        <v>405</v>
      </c>
      <c r="F44" s="8">
        <f t="shared" si="5"/>
        <v>80</v>
      </c>
      <c r="G44" s="12" t="s">
        <v>83</v>
      </c>
      <c r="H44" s="60">
        <v>185</v>
      </c>
      <c r="I44" s="10">
        <v>220</v>
      </c>
      <c r="J44" s="8">
        <f t="shared" si="1"/>
        <v>405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185</v>
      </c>
      <c r="D45" s="10">
        <v>220</v>
      </c>
      <c r="E45" s="8">
        <f t="shared" si="0"/>
        <v>405</v>
      </c>
      <c r="F45" s="8">
        <f t="shared" si="5"/>
        <v>81</v>
      </c>
      <c r="G45" s="12" t="s">
        <v>85</v>
      </c>
      <c r="H45" s="60">
        <v>185</v>
      </c>
      <c r="I45" s="10">
        <v>220</v>
      </c>
      <c r="J45" s="8">
        <f t="shared" si="1"/>
        <v>405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185</v>
      </c>
      <c r="D46" s="10">
        <v>220</v>
      </c>
      <c r="E46" s="8">
        <f t="shared" si="0"/>
        <v>405</v>
      </c>
      <c r="F46" s="8">
        <f t="shared" si="5"/>
        <v>82</v>
      </c>
      <c r="G46" s="12" t="s">
        <v>87</v>
      </c>
      <c r="H46" s="60">
        <v>185</v>
      </c>
      <c r="I46" s="10">
        <v>220</v>
      </c>
      <c r="J46" s="8">
        <f t="shared" si="1"/>
        <v>405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185</v>
      </c>
      <c r="D47" s="10">
        <v>220</v>
      </c>
      <c r="E47" s="8">
        <f t="shared" si="0"/>
        <v>405</v>
      </c>
      <c r="F47" s="8">
        <f t="shared" si="5"/>
        <v>83</v>
      </c>
      <c r="G47" s="12" t="s">
        <v>89</v>
      </c>
      <c r="H47" s="60">
        <v>185</v>
      </c>
      <c r="I47" s="10">
        <v>220</v>
      </c>
      <c r="J47" s="8">
        <f t="shared" si="1"/>
        <v>405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185</v>
      </c>
      <c r="D48" s="10">
        <v>220</v>
      </c>
      <c r="E48" s="8">
        <f t="shared" si="0"/>
        <v>405</v>
      </c>
      <c r="F48" s="8">
        <f t="shared" si="5"/>
        <v>84</v>
      </c>
      <c r="G48" s="12" t="s">
        <v>91</v>
      </c>
      <c r="H48" s="60">
        <v>185</v>
      </c>
      <c r="I48" s="10">
        <v>220</v>
      </c>
      <c r="J48" s="8">
        <f t="shared" si="1"/>
        <v>405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185</v>
      </c>
      <c r="D49" s="10">
        <v>220</v>
      </c>
      <c r="E49" s="8">
        <f t="shared" si="0"/>
        <v>405</v>
      </c>
      <c r="F49" s="8">
        <f t="shared" si="5"/>
        <v>85</v>
      </c>
      <c r="G49" s="12" t="s">
        <v>93</v>
      </c>
      <c r="H49" s="60">
        <v>185</v>
      </c>
      <c r="I49" s="10">
        <v>220</v>
      </c>
      <c r="J49" s="8">
        <f t="shared" si="1"/>
        <v>405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185</v>
      </c>
      <c r="D50" s="10">
        <v>220</v>
      </c>
      <c r="E50" s="8">
        <f t="shared" si="0"/>
        <v>405</v>
      </c>
      <c r="F50" s="8">
        <f t="shared" si="5"/>
        <v>86</v>
      </c>
      <c r="G50" s="12" t="s">
        <v>95</v>
      </c>
      <c r="H50" s="60">
        <v>185</v>
      </c>
      <c r="I50" s="10">
        <v>220</v>
      </c>
      <c r="J50" s="8">
        <f t="shared" si="1"/>
        <v>405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185</v>
      </c>
      <c r="D51" s="10">
        <v>220</v>
      </c>
      <c r="E51" s="8">
        <f t="shared" si="0"/>
        <v>405</v>
      </c>
      <c r="F51" s="8">
        <f t="shared" si="5"/>
        <v>87</v>
      </c>
      <c r="G51" s="12" t="s">
        <v>97</v>
      </c>
      <c r="H51" s="60">
        <v>185</v>
      </c>
      <c r="I51" s="10">
        <v>220</v>
      </c>
      <c r="J51" s="8">
        <f t="shared" si="1"/>
        <v>405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185</v>
      </c>
      <c r="D52" s="10">
        <v>220</v>
      </c>
      <c r="E52" s="8">
        <f t="shared" si="0"/>
        <v>405</v>
      </c>
      <c r="F52" s="8">
        <f t="shared" si="5"/>
        <v>88</v>
      </c>
      <c r="G52" s="12" t="s">
        <v>99</v>
      </c>
      <c r="H52" s="60">
        <v>185</v>
      </c>
      <c r="I52" s="10">
        <v>220</v>
      </c>
      <c r="J52" s="8">
        <f t="shared" si="1"/>
        <v>405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185</v>
      </c>
      <c r="D53" s="10">
        <v>220</v>
      </c>
      <c r="E53" s="8">
        <f t="shared" si="0"/>
        <v>405</v>
      </c>
      <c r="F53" s="8">
        <f t="shared" si="5"/>
        <v>89</v>
      </c>
      <c r="G53" s="12" t="s">
        <v>101</v>
      </c>
      <c r="H53" s="60">
        <v>185</v>
      </c>
      <c r="I53" s="10">
        <v>220</v>
      </c>
      <c r="J53" s="8">
        <f t="shared" si="1"/>
        <v>405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185</v>
      </c>
      <c r="D54" s="10">
        <v>220</v>
      </c>
      <c r="E54" s="8">
        <f t="shared" si="0"/>
        <v>405</v>
      </c>
      <c r="F54" s="8">
        <f t="shared" si="5"/>
        <v>90</v>
      </c>
      <c r="G54" s="12" t="s">
        <v>103</v>
      </c>
      <c r="H54" s="60">
        <v>185</v>
      </c>
      <c r="I54" s="10">
        <v>220</v>
      </c>
      <c r="J54" s="8">
        <f t="shared" si="1"/>
        <v>405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185</v>
      </c>
      <c r="D55" s="10">
        <v>220</v>
      </c>
      <c r="E55" s="8">
        <f t="shared" si="0"/>
        <v>405</v>
      </c>
      <c r="F55" s="8">
        <f t="shared" si="5"/>
        <v>91</v>
      </c>
      <c r="G55" s="12" t="s">
        <v>105</v>
      </c>
      <c r="H55" s="60">
        <v>185</v>
      </c>
      <c r="I55" s="10">
        <v>220</v>
      </c>
      <c r="J55" s="8">
        <f t="shared" si="1"/>
        <v>405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185</v>
      </c>
      <c r="D56" s="10">
        <v>220</v>
      </c>
      <c r="E56" s="8">
        <f t="shared" si="0"/>
        <v>405</v>
      </c>
      <c r="F56" s="8">
        <f t="shared" si="5"/>
        <v>92</v>
      </c>
      <c r="G56" s="12" t="s">
        <v>107</v>
      </c>
      <c r="H56" s="60">
        <v>185</v>
      </c>
      <c r="I56" s="10">
        <v>220</v>
      </c>
      <c r="J56" s="8">
        <f t="shared" si="1"/>
        <v>405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185</v>
      </c>
      <c r="D57" s="10">
        <v>220</v>
      </c>
      <c r="E57" s="8">
        <f t="shared" si="0"/>
        <v>405</v>
      </c>
      <c r="F57" s="8">
        <f t="shared" si="5"/>
        <v>93</v>
      </c>
      <c r="G57" s="12" t="s">
        <v>109</v>
      </c>
      <c r="H57" s="60">
        <v>185</v>
      </c>
      <c r="I57" s="10">
        <v>220</v>
      </c>
      <c r="J57" s="8">
        <f t="shared" si="1"/>
        <v>405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185</v>
      </c>
      <c r="D58" s="10">
        <v>220</v>
      </c>
      <c r="E58" s="8">
        <f t="shared" si="0"/>
        <v>405</v>
      </c>
      <c r="F58" s="8">
        <f t="shared" si="5"/>
        <v>94</v>
      </c>
      <c r="G58" s="12" t="s">
        <v>111</v>
      </c>
      <c r="H58" s="60">
        <v>185</v>
      </c>
      <c r="I58" s="10">
        <v>220</v>
      </c>
      <c r="J58" s="8">
        <f t="shared" si="1"/>
        <v>405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185</v>
      </c>
      <c r="D59" s="10">
        <v>220</v>
      </c>
      <c r="E59" s="17">
        <f t="shared" si="0"/>
        <v>405</v>
      </c>
      <c r="F59" s="17">
        <f t="shared" si="5"/>
        <v>95</v>
      </c>
      <c r="G59" s="18" t="s">
        <v>113</v>
      </c>
      <c r="H59" s="60">
        <v>185</v>
      </c>
      <c r="I59" s="10">
        <v>220</v>
      </c>
      <c r="J59" s="17">
        <f t="shared" si="1"/>
        <v>405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185</v>
      </c>
      <c r="D60" s="10">
        <v>220</v>
      </c>
      <c r="E60" s="17">
        <f t="shared" si="0"/>
        <v>405</v>
      </c>
      <c r="F60" s="17">
        <f t="shared" si="5"/>
        <v>96</v>
      </c>
      <c r="G60" s="18" t="s">
        <v>115</v>
      </c>
      <c r="H60" s="60">
        <v>185</v>
      </c>
      <c r="I60" s="10">
        <v>220</v>
      </c>
      <c r="J60" s="17">
        <f t="shared" si="1"/>
        <v>405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3.75" customHeight="1" x14ac:dyDescent="0.25">
      <c r="A62" s="136" t="s">
        <v>214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 t="s">
        <v>221</v>
      </c>
      <c r="B63" s="140"/>
      <c r="C63" s="140"/>
      <c r="D63" s="140"/>
      <c r="E63" s="143" t="s">
        <v>218</v>
      </c>
      <c r="F63" s="144"/>
      <c r="G63" s="145"/>
      <c r="H63" s="21">
        <v>0.72</v>
      </c>
      <c r="I63" s="21">
        <v>2.3780000000000001</v>
      </c>
      <c r="J63" s="21">
        <f>H63+I63</f>
        <v>3.0979999999999999</v>
      </c>
      <c r="K63" s="2"/>
      <c r="L63" s="22">
        <f>442.166</f>
        <v>442.166</v>
      </c>
      <c r="M63" s="32">
        <f>L63/1000</f>
        <v>0.442166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219</v>
      </c>
      <c r="F64" s="147"/>
      <c r="G64" s="148"/>
      <c r="H64" s="36">
        <f>K82</f>
        <v>0</v>
      </c>
      <c r="I64" s="36">
        <f>L82</f>
        <v>0.442166</v>
      </c>
      <c r="J64" s="36">
        <f>H64+I64</f>
        <v>0.442166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222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0.193</v>
      </c>
      <c r="N66" s="28">
        <v>0.42499999999999999</v>
      </c>
      <c r="O66" s="29">
        <f>M66+N66</f>
        <v>0.61799999999999999</v>
      </c>
      <c r="P66" s="29">
        <f>O66/J63*100</f>
        <v>19.948353776630086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H63+H64-M66-0.018</f>
        <v>0.5089999999999999</v>
      </c>
      <c r="N67" s="29">
        <f>I63+I64-N66-0.018</f>
        <v>2.3771660000000003</v>
      </c>
      <c r="O67" s="7"/>
      <c r="P67" s="7"/>
      <c r="Q67" s="7"/>
    </row>
    <row r="68" spans="1:17" ht="25.5" customHeight="1" x14ac:dyDescent="0.25">
      <c r="A68" s="77"/>
      <c r="B68" s="77"/>
      <c r="C68" s="77"/>
      <c r="D68" s="77"/>
      <c r="E68" s="77"/>
      <c r="F68" s="77"/>
      <c r="G68" s="77"/>
      <c r="H68" s="78"/>
      <c r="I68" s="79"/>
      <c r="J68" s="79"/>
      <c r="K68" s="2"/>
      <c r="L68" s="4" t="s">
        <v>220</v>
      </c>
      <c r="M68" s="29"/>
      <c r="N68" s="29">
        <v>2.5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M67/24</f>
        <v>2.1208333333333329E-2</v>
      </c>
      <c r="N69" s="32">
        <f>(N67+N68)/24</f>
        <v>0.20321525000000004</v>
      </c>
      <c r="O69" s="23"/>
      <c r="P69" s="32">
        <f>M69+N69</f>
        <v>0.22442358333333337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21.208333333333329</v>
      </c>
      <c r="N70" s="29">
        <f>N69*1000</f>
        <v>203.21525000000005</v>
      </c>
      <c r="O70" s="23"/>
      <c r="P70" s="29">
        <f>M70+N70</f>
        <v>224.4235833333334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34"/>
      <c r="B72" s="135"/>
      <c r="C72" s="135"/>
      <c r="D72" s="135"/>
      <c r="E72" s="73"/>
      <c r="F72" s="2"/>
      <c r="G72" s="2"/>
      <c r="H72" s="2"/>
      <c r="I72" s="2"/>
      <c r="J72" s="73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</v>
      </c>
      <c r="L81" s="29">
        <v>0.91900000000000004</v>
      </c>
      <c r="M81" s="32">
        <f>K81+L81</f>
        <v>0.91900000000000004</v>
      </c>
      <c r="N81" s="32">
        <f>M81-M63</f>
        <v>0.47683400000000004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0.442166</v>
      </c>
      <c r="M82" s="32">
        <f>K82+L82</f>
        <v>0.442166</v>
      </c>
      <c r="N82" s="32">
        <f>N81/2</f>
        <v>0.23841700000000002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76" customWidth="1"/>
    <col min="2" max="2" width="18.5703125" style="76" customWidth="1"/>
    <col min="3" max="4" width="12.7109375" style="76" customWidth="1"/>
    <col min="5" max="5" width="14.7109375" style="76" customWidth="1"/>
    <col min="6" max="6" width="12.42578125" style="76" customWidth="1"/>
    <col min="7" max="7" width="15.140625" style="76" customWidth="1"/>
    <col min="8" max="9" width="12.7109375" style="76" customWidth="1"/>
    <col min="10" max="10" width="15" style="76" customWidth="1"/>
    <col min="11" max="11" width="9.140625" style="76" customWidth="1"/>
    <col min="12" max="12" width="13" style="76" customWidth="1"/>
    <col min="13" max="13" width="12.7109375" style="76" customWidth="1"/>
    <col min="14" max="14" width="14.28515625" style="76" customWidth="1"/>
    <col min="15" max="15" width="7.85546875" style="76" customWidth="1"/>
    <col min="16" max="17" width="9.140625" style="76" customWidth="1"/>
    <col min="18" max="16384" width="14.42578125" style="76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223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224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175</v>
      </c>
      <c r="D13" s="10">
        <v>220</v>
      </c>
      <c r="E13" s="11">
        <f t="shared" ref="E13:E60" si="0">SUM(C13,D13)</f>
        <v>395</v>
      </c>
      <c r="F13" s="8">
        <v>49</v>
      </c>
      <c r="G13" s="12" t="s">
        <v>21</v>
      </c>
      <c r="H13" s="60">
        <v>175</v>
      </c>
      <c r="I13" s="10">
        <v>220</v>
      </c>
      <c r="J13" s="8">
        <f t="shared" ref="J13:J60" si="1">SUM(H13,I13)</f>
        <v>395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175</v>
      </c>
      <c r="D14" s="10">
        <v>220</v>
      </c>
      <c r="E14" s="11">
        <f t="shared" si="0"/>
        <v>395</v>
      </c>
      <c r="F14" s="8">
        <f t="shared" ref="F14:F36" si="3">F13+1</f>
        <v>50</v>
      </c>
      <c r="G14" s="12" t="s">
        <v>23</v>
      </c>
      <c r="H14" s="60">
        <v>175</v>
      </c>
      <c r="I14" s="10">
        <v>220</v>
      </c>
      <c r="J14" s="8">
        <f t="shared" si="1"/>
        <v>395</v>
      </c>
      <c r="K14" s="2"/>
      <c r="L14" s="2" t="s">
        <v>20</v>
      </c>
      <c r="M14" s="7">
        <f>AVERAGE(C13:C16)</f>
        <v>175</v>
      </c>
      <c r="N14" s="7">
        <f>AVERAGE(D13:D16)</f>
        <v>220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175</v>
      </c>
      <c r="D15" s="10">
        <v>220</v>
      </c>
      <c r="E15" s="11">
        <f t="shared" si="0"/>
        <v>395</v>
      </c>
      <c r="F15" s="8">
        <f t="shared" si="3"/>
        <v>51</v>
      </c>
      <c r="G15" s="12" t="s">
        <v>25</v>
      </c>
      <c r="H15" s="60">
        <v>175</v>
      </c>
      <c r="I15" s="10">
        <v>220</v>
      </c>
      <c r="J15" s="8">
        <f t="shared" si="1"/>
        <v>395</v>
      </c>
      <c r="K15" s="2"/>
      <c r="L15" s="2" t="s">
        <v>28</v>
      </c>
      <c r="M15" s="7">
        <f>AVERAGE(C17:C20)</f>
        <v>175</v>
      </c>
      <c r="N15" s="7">
        <f>AVERAGE(D17:D20)</f>
        <v>220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175</v>
      </c>
      <c r="D16" s="10">
        <v>220</v>
      </c>
      <c r="E16" s="11">
        <f t="shared" si="0"/>
        <v>395</v>
      </c>
      <c r="F16" s="8">
        <f t="shared" si="3"/>
        <v>52</v>
      </c>
      <c r="G16" s="12" t="s">
        <v>27</v>
      </c>
      <c r="H16" s="60">
        <v>175</v>
      </c>
      <c r="I16" s="10">
        <v>220</v>
      </c>
      <c r="J16" s="8">
        <f t="shared" si="1"/>
        <v>395</v>
      </c>
      <c r="K16" s="2"/>
      <c r="L16" s="2" t="s">
        <v>36</v>
      </c>
      <c r="M16" s="7">
        <f>AVERAGE(C21:C24)</f>
        <v>175</v>
      </c>
      <c r="N16" s="7">
        <f>AVERAGE(D21:D24)</f>
        <v>220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175</v>
      </c>
      <c r="D17" s="10">
        <v>220</v>
      </c>
      <c r="E17" s="11">
        <f t="shared" si="0"/>
        <v>395</v>
      </c>
      <c r="F17" s="8">
        <f t="shared" si="3"/>
        <v>53</v>
      </c>
      <c r="G17" s="12" t="s">
        <v>29</v>
      </c>
      <c r="H17" s="60">
        <v>175</v>
      </c>
      <c r="I17" s="10">
        <v>220</v>
      </c>
      <c r="J17" s="8">
        <f t="shared" si="1"/>
        <v>395</v>
      </c>
      <c r="K17" s="2"/>
      <c r="L17" s="2" t="s">
        <v>44</v>
      </c>
      <c r="M17" s="7">
        <f>AVERAGE(C25:C28)</f>
        <v>175</v>
      </c>
      <c r="N17" s="7">
        <f>AVERAGE(D25:D28)</f>
        <v>220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175</v>
      </c>
      <c r="D18" s="10">
        <v>220</v>
      </c>
      <c r="E18" s="11">
        <f t="shared" si="0"/>
        <v>395</v>
      </c>
      <c r="F18" s="8">
        <f t="shared" si="3"/>
        <v>54</v>
      </c>
      <c r="G18" s="12" t="s">
        <v>31</v>
      </c>
      <c r="H18" s="60">
        <v>175</v>
      </c>
      <c r="I18" s="10">
        <v>220</v>
      </c>
      <c r="J18" s="8">
        <f t="shared" si="1"/>
        <v>395</v>
      </c>
      <c r="K18" s="2"/>
      <c r="L18" s="2" t="s">
        <v>52</v>
      </c>
      <c r="M18" s="7">
        <f>AVERAGE(C29:C32)</f>
        <v>175</v>
      </c>
      <c r="N18" s="7">
        <f>AVERAGE(D29:D32)</f>
        <v>220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175</v>
      </c>
      <c r="D19" s="10">
        <v>220</v>
      </c>
      <c r="E19" s="11">
        <f t="shared" si="0"/>
        <v>395</v>
      </c>
      <c r="F19" s="8">
        <f t="shared" si="3"/>
        <v>55</v>
      </c>
      <c r="G19" s="12" t="s">
        <v>33</v>
      </c>
      <c r="H19" s="60">
        <v>175</v>
      </c>
      <c r="I19" s="10">
        <v>220</v>
      </c>
      <c r="J19" s="8">
        <f t="shared" si="1"/>
        <v>395</v>
      </c>
      <c r="K19" s="2"/>
      <c r="L19" s="2" t="s">
        <v>60</v>
      </c>
      <c r="M19" s="7">
        <f>AVERAGE(C33:C36)</f>
        <v>175</v>
      </c>
      <c r="N19" s="7">
        <f>AVERAGE(D33:D36)</f>
        <v>220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175</v>
      </c>
      <c r="D20" s="10">
        <v>220</v>
      </c>
      <c r="E20" s="11">
        <f t="shared" si="0"/>
        <v>395</v>
      </c>
      <c r="F20" s="8">
        <f t="shared" si="3"/>
        <v>56</v>
      </c>
      <c r="G20" s="12" t="s">
        <v>35</v>
      </c>
      <c r="H20" s="60">
        <v>175</v>
      </c>
      <c r="I20" s="10">
        <v>220</v>
      </c>
      <c r="J20" s="8">
        <f t="shared" si="1"/>
        <v>395</v>
      </c>
      <c r="K20" s="2"/>
      <c r="L20" s="2" t="s">
        <v>68</v>
      </c>
      <c r="M20" s="7">
        <f>AVERAGE(C37:C40)</f>
        <v>175</v>
      </c>
      <c r="N20" s="7">
        <f>AVERAGE(D37:D40)</f>
        <v>220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175</v>
      </c>
      <c r="D21" s="10">
        <v>220</v>
      </c>
      <c r="E21" s="11">
        <f t="shared" si="0"/>
        <v>395</v>
      </c>
      <c r="F21" s="8">
        <f t="shared" si="3"/>
        <v>57</v>
      </c>
      <c r="G21" s="12" t="s">
        <v>37</v>
      </c>
      <c r="H21" s="60">
        <v>175</v>
      </c>
      <c r="I21" s="10">
        <v>220</v>
      </c>
      <c r="J21" s="8">
        <f t="shared" si="1"/>
        <v>395</v>
      </c>
      <c r="K21" s="2"/>
      <c r="L21" s="2" t="s">
        <v>76</v>
      </c>
      <c r="M21" s="7">
        <f>AVERAGE(C41:C44)</f>
        <v>175</v>
      </c>
      <c r="N21" s="7">
        <f>AVERAGE(D41:D44)</f>
        <v>220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175</v>
      </c>
      <c r="D22" s="10">
        <v>220</v>
      </c>
      <c r="E22" s="11">
        <f t="shared" si="0"/>
        <v>395</v>
      </c>
      <c r="F22" s="8">
        <f t="shared" si="3"/>
        <v>58</v>
      </c>
      <c r="G22" s="12" t="s">
        <v>39</v>
      </c>
      <c r="H22" s="60">
        <v>175</v>
      </c>
      <c r="I22" s="10">
        <v>220</v>
      </c>
      <c r="J22" s="8">
        <f t="shared" si="1"/>
        <v>395</v>
      </c>
      <c r="K22" s="2"/>
      <c r="L22" s="2" t="s">
        <v>84</v>
      </c>
      <c r="M22" s="7">
        <f>AVERAGE(C45:C48)</f>
        <v>175</v>
      </c>
      <c r="N22" s="7">
        <f>AVERAGE(D45:D48)</f>
        <v>220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175</v>
      </c>
      <c r="D23" s="10">
        <v>220</v>
      </c>
      <c r="E23" s="11">
        <f t="shared" si="0"/>
        <v>395</v>
      </c>
      <c r="F23" s="8">
        <f t="shared" si="3"/>
        <v>59</v>
      </c>
      <c r="G23" s="12" t="s">
        <v>41</v>
      </c>
      <c r="H23" s="60">
        <v>175</v>
      </c>
      <c r="I23" s="10">
        <v>220</v>
      </c>
      <c r="J23" s="8">
        <f t="shared" si="1"/>
        <v>395</v>
      </c>
      <c r="K23" s="2"/>
      <c r="L23" s="2" t="s">
        <v>92</v>
      </c>
      <c r="M23" s="7">
        <f>AVERAGE(C49:C52)</f>
        <v>175</v>
      </c>
      <c r="N23" s="7">
        <f>AVERAGE(D49:D52)</f>
        <v>220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175</v>
      </c>
      <c r="D24" s="10">
        <v>220</v>
      </c>
      <c r="E24" s="11">
        <f t="shared" si="0"/>
        <v>395</v>
      </c>
      <c r="F24" s="8">
        <f t="shared" si="3"/>
        <v>60</v>
      </c>
      <c r="G24" s="12" t="s">
        <v>43</v>
      </c>
      <c r="H24" s="60">
        <v>175</v>
      </c>
      <c r="I24" s="10">
        <v>220</v>
      </c>
      <c r="J24" s="8">
        <f t="shared" si="1"/>
        <v>395</v>
      </c>
      <c r="K24" s="2"/>
      <c r="L24" s="13" t="s">
        <v>100</v>
      </c>
      <c r="M24" s="7">
        <f>AVERAGE(C53:C56)</f>
        <v>175</v>
      </c>
      <c r="N24" s="7">
        <f>AVERAGE(D53:D56)</f>
        <v>220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175</v>
      </c>
      <c r="D25" s="10">
        <v>220</v>
      </c>
      <c r="E25" s="11">
        <f t="shared" si="0"/>
        <v>395</v>
      </c>
      <c r="F25" s="8">
        <f t="shared" si="3"/>
        <v>61</v>
      </c>
      <c r="G25" s="12" t="s">
        <v>45</v>
      </c>
      <c r="H25" s="60">
        <v>175</v>
      </c>
      <c r="I25" s="10">
        <v>220</v>
      </c>
      <c r="J25" s="8">
        <f t="shared" si="1"/>
        <v>395</v>
      </c>
      <c r="K25" s="2"/>
      <c r="L25" s="16" t="s">
        <v>108</v>
      </c>
      <c r="M25" s="7">
        <f>AVERAGE(C57:C60)</f>
        <v>175</v>
      </c>
      <c r="N25" s="7">
        <f>AVERAGE(D57:D60)</f>
        <v>220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175</v>
      </c>
      <c r="D26" s="10">
        <v>220</v>
      </c>
      <c r="E26" s="11">
        <f t="shared" si="0"/>
        <v>395</v>
      </c>
      <c r="F26" s="8">
        <f t="shared" si="3"/>
        <v>62</v>
      </c>
      <c r="G26" s="12" t="s">
        <v>47</v>
      </c>
      <c r="H26" s="60">
        <v>175</v>
      </c>
      <c r="I26" s="10">
        <v>220</v>
      </c>
      <c r="J26" s="8">
        <f t="shared" si="1"/>
        <v>395</v>
      </c>
      <c r="K26" s="2"/>
      <c r="L26" s="16" t="s">
        <v>21</v>
      </c>
      <c r="M26" s="7">
        <f>AVERAGE(H13:H16)</f>
        <v>175</v>
      </c>
      <c r="N26" s="7">
        <f>AVERAGE(I13:I16)</f>
        <v>220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175</v>
      </c>
      <c r="D27" s="10">
        <v>220</v>
      </c>
      <c r="E27" s="11">
        <f t="shared" si="0"/>
        <v>395</v>
      </c>
      <c r="F27" s="8">
        <f t="shared" si="3"/>
        <v>63</v>
      </c>
      <c r="G27" s="12" t="s">
        <v>49</v>
      </c>
      <c r="H27" s="60">
        <v>175</v>
      </c>
      <c r="I27" s="10">
        <v>220</v>
      </c>
      <c r="J27" s="8">
        <f t="shared" si="1"/>
        <v>395</v>
      </c>
      <c r="K27" s="2"/>
      <c r="L27" s="24" t="s">
        <v>29</v>
      </c>
      <c r="M27" s="7">
        <f>AVERAGE(H17:H20)</f>
        <v>175</v>
      </c>
      <c r="N27" s="7">
        <f>AVERAGE(I17:I20)</f>
        <v>220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175</v>
      </c>
      <c r="D28" s="10">
        <v>220</v>
      </c>
      <c r="E28" s="11">
        <f t="shared" si="0"/>
        <v>395</v>
      </c>
      <c r="F28" s="8">
        <f t="shared" si="3"/>
        <v>64</v>
      </c>
      <c r="G28" s="12" t="s">
        <v>51</v>
      </c>
      <c r="H28" s="60">
        <v>175</v>
      </c>
      <c r="I28" s="10">
        <v>220</v>
      </c>
      <c r="J28" s="8">
        <f t="shared" si="1"/>
        <v>395</v>
      </c>
      <c r="K28" s="2"/>
      <c r="L28" s="2" t="s">
        <v>37</v>
      </c>
      <c r="M28" s="7">
        <f>AVERAGE(H21:H24)</f>
        <v>175</v>
      </c>
      <c r="N28" s="7">
        <f>AVERAGE(I21:I24)</f>
        <v>220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175</v>
      </c>
      <c r="D29" s="10">
        <v>220</v>
      </c>
      <c r="E29" s="11">
        <f t="shared" si="0"/>
        <v>395</v>
      </c>
      <c r="F29" s="8">
        <f t="shared" si="3"/>
        <v>65</v>
      </c>
      <c r="G29" s="12" t="s">
        <v>53</v>
      </c>
      <c r="H29" s="60">
        <v>175</v>
      </c>
      <c r="I29" s="10">
        <v>220</v>
      </c>
      <c r="J29" s="8">
        <f t="shared" si="1"/>
        <v>395</v>
      </c>
      <c r="K29" s="2"/>
      <c r="L29" s="2" t="s">
        <v>45</v>
      </c>
      <c r="M29" s="7">
        <f>AVERAGE(H25:H28)</f>
        <v>175</v>
      </c>
      <c r="N29" s="7">
        <f>AVERAGE(I25:I28)</f>
        <v>220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175</v>
      </c>
      <c r="D30" s="10">
        <v>220</v>
      </c>
      <c r="E30" s="11">
        <f t="shared" si="0"/>
        <v>395</v>
      </c>
      <c r="F30" s="8">
        <f t="shared" si="3"/>
        <v>66</v>
      </c>
      <c r="G30" s="12" t="s">
        <v>55</v>
      </c>
      <c r="H30" s="60">
        <v>175</v>
      </c>
      <c r="I30" s="10">
        <v>220</v>
      </c>
      <c r="J30" s="8">
        <f t="shared" si="1"/>
        <v>395</v>
      </c>
      <c r="K30" s="2"/>
      <c r="L30" s="2" t="s">
        <v>53</v>
      </c>
      <c r="M30" s="7">
        <f>AVERAGE(H29:H32)</f>
        <v>175</v>
      </c>
      <c r="N30" s="7">
        <f>AVERAGE(I29:I32)</f>
        <v>220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175</v>
      </c>
      <c r="D31" s="10">
        <v>220</v>
      </c>
      <c r="E31" s="11">
        <f t="shared" si="0"/>
        <v>395</v>
      </c>
      <c r="F31" s="8">
        <f t="shared" si="3"/>
        <v>67</v>
      </c>
      <c r="G31" s="12" t="s">
        <v>57</v>
      </c>
      <c r="H31" s="60">
        <v>175</v>
      </c>
      <c r="I31" s="10">
        <v>220</v>
      </c>
      <c r="J31" s="8">
        <f t="shared" si="1"/>
        <v>395</v>
      </c>
      <c r="K31" s="2"/>
      <c r="L31" s="2" t="s">
        <v>61</v>
      </c>
      <c r="M31" s="7">
        <f>AVERAGE(H33:H36)</f>
        <v>175</v>
      </c>
      <c r="N31" s="7">
        <f>AVERAGE(I33:I36)</f>
        <v>220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175</v>
      </c>
      <c r="D32" s="10">
        <v>220</v>
      </c>
      <c r="E32" s="11">
        <f t="shared" si="0"/>
        <v>395</v>
      </c>
      <c r="F32" s="8">
        <f t="shared" si="3"/>
        <v>68</v>
      </c>
      <c r="G32" s="12" t="s">
        <v>59</v>
      </c>
      <c r="H32" s="60">
        <v>175</v>
      </c>
      <c r="I32" s="10">
        <v>220</v>
      </c>
      <c r="J32" s="8">
        <f t="shared" si="1"/>
        <v>395</v>
      </c>
      <c r="K32" s="2"/>
      <c r="L32" s="2" t="s">
        <v>69</v>
      </c>
      <c r="M32" s="7">
        <f>AVERAGE(H37:H40)</f>
        <v>175</v>
      </c>
      <c r="N32" s="7">
        <f>AVERAGE(I37:I40)</f>
        <v>220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175</v>
      </c>
      <c r="D33" s="10">
        <v>220</v>
      </c>
      <c r="E33" s="11">
        <f t="shared" si="0"/>
        <v>395</v>
      </c>
      <c r="F33" s="8">
        <f t="shared" si="3"/>
        <v>69</v>
      </c>
      <c r="G33" s="12" t="s">
        <v>61</v>
      </c>
      <c r="H33" s="60">
        <v>175</v>
      </c>
      <c r="I33" s="10">
        <v>220</v>
      </c>
      <c r="J33" s="8">
        <f t="shared" si="1"/>
        <v>395</v>
      </c>
      <c r="K33" s="2"/>
      <c r="L33" s="2" t="s">
        <v>77</v>
      </c>
      <c r="M33" s="7">
        <f>AVERAGE(H41:H44)</f>
        <v>175</v>
      </c>
      <c r="N33" s="7">
        <f>AVERAGE(I41:I44)</f>
        <v>220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175</v>
      </c>
      <c r="D34" s="10">
        <v>220</v>
      </c>
      <c r="E34" s="11">
        <f t="shared" si="0"/>
        <v>395</v>
      </c>
      <c r="F34" s="8">
        <f t="shared" si="3"/>
        <v>70</v>
      </c>
      <c r="G34" s="12" t="s">
        <v>63</v>
      </c>
      <c r="H34" s="60">
        <v>175</v>
      </c>
      <c r="I34" s="10">
        <v>220</v>
      </c>
      <c r="J34" s="8">
        <f t="shared" si="1"/>
        <v>395</v>
      </c>
      <c r="K34" s="2"/>
      <c r="L34" s="2" t="s">
        <v>85</v>
      </c>
      <c r="M34" s="7">
        <f>AVERAGE(H45:H48)</f>
        <v>175</v>
      </c>
      <c r="N34" s="7">
        <f>AVERAGE(I45:I48)</f>
        <v>220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175</v>
      </c>
      <c r="D35" s="10">
        <v>220</v>
      </c>
      <c r="E35" s="11">
        <f t="shared" si="0"/>
        <v>395</v>
      </c>
      <c r="F35" s="8">
        <f t="shared" si="3"/>
        <v>71</v>
      </c>
      <c r="G35" s="12" t="s">
        <v>65</v>
      </c>
      <c r="H35" s="60">
        <v>175</v>
      </c>
      <c r="I35" s="10">
        <v>220</v>
      </c>
      <c r="J35" s="8">
        <f t="shared" si="1"/>
        <v>395</v>
      </c>
      <c r="K35" s="2"/>
      <c r="L35" s="2" t="s">
        <v>93</v>
      </c>
      <c r="M35" s="7">
        <f>AVERAGE(H49:H52)</f>
        <v>175</v>
      </c>
      <c r="N35" s="7">
        <f>AVERAGE(I49:I52)</f>
        <v>220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175</v>
      </c>
      <c r="D36" s="10">
        <v>220</v>
      </c>
      <c r="E36" s="11">
        <f t="shared" si="0"/>
        <v>395</v>
      </c>
      <c r="F36" s="8">
        <f t="shared" si="3"/>
        <v>72</v>
      </c>
      <c r="G36" s="12" t="s">
        <v>67</v>
      </c>
      <c r="H36" s="60">
        <v>175</v>
      </c>
      <c r="I36" s="10">
        <v>220</v>
      </c>
      <c r="J36" s="8">
        <f t="shared" si="1"/>
        <v>395</v>
      </c>
      <c r="K36" s="2"/>
      <c r="L36" s="108" t="s">
        <v>101</v>
      </c>
      <c r="M36" s="7">
        <f>AVERAGE(H53:H56)</f>
        <v>175</v>
      </c>
      <c r="N36" s="7">
        <f>AVERAGE(I53:I56)</f>
        <v>220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175</v>
      </c>
      <c r="D37" s="10">
        <v>220</v>
      </c>
      <c r="E37" s="11">
        <f t="shared" si="0"/>
        <v>395</v>
      </c>
      <c r="F37" s="8">
        <v>73</v>
      </c>
      <c r="G37" s="12" t="s">
        <v>69</v>
      </c>
      <c r="H37" s="60">
        <v>175</v>
      </c>
      <c r="I37" s="10">
        <v>220</v>
      </c>
      <c r="J37" s="8">
        <f t="shared" si="1"/>
        <v>395</v>
      </c>
      <c r="K37" s="2"/>
      <c r="L37" s="108" t="s">
        <v>109</v>
      </c>
      <c r="M37" s="7">
        <f>AVERAGE(H57:H60)</f>
        <v>175</v>
      </c>
      <c r="N37" s="7">
        <f>AVERAGE(I57:I60)</f>
        <v>220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175</v>
      </c>
      <c r="D38" s="10">
        <v>220</v>
      </c>
      <c r="E38" s="8">
        <f t="shared" si="0"/>
        <v>395</v>
      </c>
      <c r="F38" s="8">
        <f t="shared" ref="F38:F60" si="5">F37+1</f>
        <v>74</v>
      </c>
      <c r="G38" s="12" t="s">
        <v>71</v>
      </c>
      <c r="H38" s="60">
        <v>175</v>
      </c>
      <c r="I38" s="10">
        <v>220</v>
      </c>
      <c r="J38" s="8">
        <f t="shared" si="1"/>
        <v>395</v>
      </c>
      <c r="K38" s="2"/>
      <c r="L38" s="108" t="s">
        <v>299</v>
      </c>
      <c r="M38" s="108">
        <f>AVERAGE(M14:M37)</f>
        <v>175</v>
      </c>
      <c r="N38" s="108">
        <f>AVERAGE(N14:N37)</f>
        <v>220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175</v>
      </c>
      <c r="D39" s="10">
        <v>220</v>
      </c>
      <c r="E39" s="8">
        <f t="shared" si="0"/>
        <v>395</v>
      </c>
      <c r="F39" s="8">
        <f t="shared" si="5"/>
        <v>75</v>
      </c>
      <c r="G39" s="12" t="s">
        <v>73</v>
      </c>
      <c r="H39" s="60">
        <v>175</v>
      </c>
      <c r="I39" s="10">
        <v>220</v>
      </c>
      <c r="J39" s="8">
        <f t="shared" si="1"/>
        <v>395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175</v>
      </c>
      <c r="D40" s="10">
        <v>220</v>
      </c>
      <c r="E40" s="8">
        <f t="shared" si="0"/>
        <v>395</v>
      </c>
      <c r="F40" s="8">
        <f t="shared" si="5"/>
        <v>76</v>
      </c>
      <c r="G40" s="12" t="s">
        <v>75</v>
      </c>
      <c r="H40" s="60">
        <v>175</v>
      </c>
      <c r="I40" s="10">
        <v>220</v>
      </c>
      <c r="J40" s="8">
        <f t="shared" si="1"/>
        <v>395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175</v>
      </c>
      <c r="D41" s="10">
        <v>220</v>
      </c>
      <c r="E41" s="8">
        <f t="shared" si="0"/>
        <v>395</v>
      </c>
      <c r="F41" s="8">
        <f t="shared" si="5"/>
        <v>77</v>
      </c>
      <c r="G41" s="12" t="s">
        <v>77</v>
      </c>
      <c r="H41" s="60">
        <v>175</v>
      </c>
      <c r="I41" s="10">
        <v>220</v>
      </c>
      <c r="J41" s="8">
        <f t="shared" si="1"/>
        <v>395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175</v>
      </c>
      <c r="D42" s="10">
        <v>220</v>
      </c>
      <c r="E42" s="8">
        <f t="shared" si="0"/>
        <v>395</v>
      </c>
      <c r="F42" s="8">
        <f t="shared" si="5"/>
        <v>78</v>
      </c>
      <c r="G42" s="12" t="s">
        <v>79</v>
      </c>
      <c r="H42" s="60">
        <v>175</v>
      </c>
      <c r="I42" s="10">
        <v>220</v>
      </c>
      <c r="J42" s="8">
        <f t="shared" si="1"/>
        <v>395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175</v>
      </c>
      <c r="D43" s="10">
        <v>220</v>
      </c>
      <c r="E43" s="8">
        <f t="shared" si="0"/>
        <v>395</v>
      </c>
      <c r="F43" s="8">
        <f t="shared" si="5"/>
        <v>79</v>
      </c>
      <c r="G43" s="12" t="s">
        <v>81</v>
      </c>
      <c r="H43" s="60">
        <v>175</v>
      </c>
      <c r="I43" s="10">
        <v>220</v>
      </c>
      <c r="J43" s="8">
        <f t="shared" si="1"/>
        <v>395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175</v>
      </c>
      <c r="D44" s="10">
        <v>220</v>
      </c>
      <c r="E44" s="8">
        <f t="shared" si="0"/>
        <v>395</v>
      </c>
      <c r="F44" s="8">
        <f t="shared" si="5"/>
        <v>80</v>
      </c>
      <c r="G44" s="12" t="s">
        <v>83</v>
      </c>
      <c r="H44" s="60">
        <v>175</v>
      </c>
      <c r="I44" s="10">
        <v>220</v>
      </c>
      <c r="J44" s="8">
        <f t="shared" si="1"/>
        <v>395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175</v>
      </c>
      <c r="D45" s="10">
        <v>220</v>
      </c>
      <c r="E45" s="8">
        <f t="shared" si="0"/>
        <v>395</v>
      </c>
      <c r="F45" s="8">
        <f t="shared" si="5"/>
        <v>81</v>
      </c>
      <c r="G45" s="12" t="s">
        <v>85</v>
      </c>
      <c r="H45" s="60">
        <v>175</v>
      </c>
      <c r="I45" s="10">
        <v>220</v>
      </c>
      <c r="J45" s="8">
        <f t="shared" si="1"/>
        <v>395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175</v>
      </c>
      <c r="D46" s="10">
        <v>220</v>
      </c>
      <c r="E46" s="8">
        <f t="shared" si="0"/>
        <v>395</v>
      </c>
      <c r="F46" s="8">
        <f t="shared" si="5"/>
        <v>82</v>
      </c>
      <c r="G46" s="12" t="s">
        <v>87</v>
      </c>
      <c r="H46" s="60">
        <v>175</v>
      </c>
      <c r="I46" s="10">
        <v>220</v>
      </c>
      <c r="J46" s="8">
        <f t="shared" si="1"/>
        <v>395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175</v>
      </c>
      <c r="D47" s="10">
        <v>220</v>
      </c>
      <c r="E47" s="8">
        <f t="shared" si="0"/>
        <v>395</v>
      </c>
      <c r="F47" s="8">
        <f t="shared" si="5"/>
        <v>83</v>
      </c>
      <c r="G47" s="12" t="s">
        <v>89</v>
      </c>
      <c r="H47" s="60">
        <v>175</v>
      </c>
      <c r="I47" s="10">
        <v>220</v>
      </c>
      <c r="J47" s="8">
        <f t="shared" si="1"/>
        <v>395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175</v>
      </c>
      <c r="D48" s="10">
        <v>220</v>
      </c>
      <c r="E48" s="8">
        <f t="shared" si="0"/>
        <v>395</v>
      </c>
      <c r="F48" s="8">
        <f t="shared" si="5"/>
        <v>84</v>
      </c>
      <c r="G48" s="12" t="s">
        <v>91</v>
      </c>
      <c r="H48" s="60">
        <v>175</v>
      </c>
      <c r="I48" s="10">
        <v>220</v>
      </c>
      <c r="J48" s="8">
        <f t="shared" si="1"/>
        <v>395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175</v>
      </c>
      <c r="D49" s="10">
        <v>220</v>
      </c>
      <c r="E49" s="8">
        <f t="shared" si="0"/>
        <v>395</v>
      </c>
      <c r="F49" s="8">
        <f t="shared" si="5"/>
        <v>85</v>
      </c>
      <c r="G49" s="12" t="s">
        <v>93</v>
      </c>
      <c r="H49" s="60">
        <v>175</v>
      </c>
      <c r="I49" s="10">
        <v>220</v>
      </c>
      <c r="J49" s="8">
        <f t="shared" si="1"/>
        <v>395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175</v>
      </c>
      <c r="D50" s="10">
        <v>220</v>
      </c>
      <c r="E50" s="8">
        <f t="shared" si="0"/>
        <v>395</v>
      </c>
      <c r="F50" s="8">
        <f t="shared" si="5"/>
        <v>86</v>
      </c>
      <c r="G50" s="12" t="s">
        <v>95</v>
      </c>
      <c r="H50" s="60">
        <v>175</v>
      </c>
      <c r="I50" s="10">
        <v>220</v>
      </c>
      <c r="J50" s="8">
        <f t="shared" si="1"/>
        <v>395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175</v>
      </c>
      <c r="D51" s="10">
        <v>220</v>
      </c>
      <c r="E51" s="8">
        <f t="shared" si="0"/>
        <v>395</v>
      </c>
      <c r="F51" s="8">
        <f t="shared" si="5"/>
        <v>87</v>
      </c>
      <c r="G51" s="12" t="s">
        <v>97</v>
      </c>
      <c r="H51" s="60">
        <v>175</v>
      </c>
      <c r="I51" s="10">
        <v>220</v>
      </c>
      <c r="J51" s="8">
        <f t="shared" si="1"/>
        <v>395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175</v>
      </c>
      <c r="D52" s="10">
        <v>220</v>
      </c>
      <c r="E52" s="8">
        <f t="shared" si="0"/>
        <v>395</v>
      </c>
      <c r="F52" s="8">
        <f t="shared" si="5"/>
        <v>88</v>
      </c>
      <c r="G52" s="12" t="s">
        <v>99</v>
      </c>
      <c r="H52" s="60">
        <v>175</v>
      </c>
      <c r="I52" s="10">
        <v>220</v>
      </c>
      <c r="J52" s="8">
        <f t="shared" si="1"/>
        <v>395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175</v>
      </c>
      <c r="D53" s="10">
        <v>220</v>
      </c>
      <c r="E53" s="8">
        <f t="shared" si="0"/>
        <v>395</v>
      </c>
      <c r="F53" s="8">
        <f t="shared" si="5"/>
        <v>89</v>
      </c>
      <c r="G53" s="12" t="s">
        <v>101</v>
      </c>
      <c r="H53" s="60">
        <v>175</v>
      </c>
      <c r="I53" s="10">
        <v>220</v>
      </c>
      <c r="J53" s="8">
        <f t="shared" si="1"/>
        <v>395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175</v>
      </c>
      <c r="D54" s="10">
        <v>220</v>
      </c>
      <c r="E54" s="8">
        <f t="shared" si="0"/>
        <v>395</v>
      </c>
      <c r="F54" s="8">
        <f t="shared" si="5"/>
        <v>90</v>
      </c>
      <c r="G54" s="12" t="s">
        <v>103</v>
      </c>
      <c r="H54" s="60">
        <v>175</v>
      </c>
      <c r="I54" s="10">
        <v>220</v>
      </c>
      <c r="J54" s="8">
        <f t="shared" si="1"/>
        <v>395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175</v>
      </c>
      <c r="D55" s="10">
        <v>220</v>
      </c>
      <c r="E55" s="8">
        <f t="shared" si="0"/>
        <v>395</v>
      </c>
      <c r="F55" s="8">
        <f t="shared" si="5"/>
        <v>91</v>
      </c>
      <c r="G55" s="12" t="s">
        <v>105</v>
      </c>
      <c r="H55" s="60">
        <v>175</v>
      </c>
      <c r="I55" s="10">
        <v>220</v>
      </c>
      <c r="J55" s="8">
        <f t="shared" si="1"/>
        <v>395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175</v>
      </c>
      <c r="D56" s="10">
        <v>220</v>
      </c>
      <c r="E56" s="8">
        <f t="shared" si="0"/>
        <v>395</v>
      </c>
      <c r="F56" s="8">
        <f t="shared" si="5"/>
        <v>92</v>
      </c>
      <c r="G56" s="12" t="s">
        <v>107</v>
      </c>
      <c r="H56" s="60">
        <v>175</v>
      </c>
      <c r="I56" s="10">
        <v>220</v>
      </c>
      <c r="J56" s="8">
        <f t="shared" si="1"/>
        <v>395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175</v>
      </c>
      <c r="D57" s="10">
        <v>220</v>
      </c>
      <c r="E57" s="8">
        <f t="shared" si="0"/>
        <v>395</v>
      </c>
      <c r="F57" s="8">
        <f t="shared" si="5"/>
        <v>93</v>
      </c>
      <c r="G57" s="12" t="s">
        <v>109</v>
      </c>
      <c r="H57" s="60">
        <v>175</v>
      </c>
      <c r="I57" s="10">
        <v>220</v>
      </c>
      <c r="J57" s="8">
        <f t="shared" si="1"/>
        <v>395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175</v>
      </c>
      <c r="D58" s="10">
        <v>220</v>
      </c>
      <c r="E58" s="8">
        <f t="shared" si="0"/>
        <v>395</v>
      </c>
      <c r="F58" s="8">
        <f t="shared" si="5"/>
        <v>94</v>
      </c>
      <c r="G58" s="12" t="s">
        <v>111</v>
      </c>
      <c r="H58" s="60">
        <v>175</v>
      </c>
      <c r="I58" s="10">
        <v>220</v>
      </c>
      <c r="J58" s="8">
        <f t="shared" si="1"/>
        <v>395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175</v>
      </c>
      <c r="D59" s="10">
        <v>220</v>
      </c>
      <c r="E59" s="17">
        <f t="shared" si="0"/>
        <v>395</v>
      </c>
      <c r="F59" s="17">
        <f t="shared" si="5"/>
        <v>95</v>
      </c>
      <c r="G59" s="18" t="s">
        <v>113</v>
      </c>
      <c r="H59" s="60">
        <v>175</v>
      </c>
      <c r="I59" s="10">
        <v>220</v>
      </c>
      <c r="J59" s="17">
        <f t="shared" si="1"/>
        <v>395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175</v>
      </c>
      <c r="D60" s="10">
        <v>220</v>
      </c>
      <c r="E60" s="17">
        <f t="shared" si="0"/>
        <v>395</v>
      </c>
      <c r="F60" s="17">
        <f t="shared" si="5"/>
        <v>96</v>
      </c>
      <c r="G60" s="18" t="s">
        <v>115</v>
      </c>
      <c r="H60" s="60">
        <v>175</v>
      </c>
      <c r="I60" s="10">
        <v>220</v>
      </c>
      <c r="J60" s="17">
        <f t="shared" si="1"/>
        <v>395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36" t="s">
        <v>214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225</v>
      </c>
      <c r="F63" s="144"/>
      <c r="G63" s="145"/>
      <c r="H63" s="21">
        <v>4.6859999999999999</v>
      </c>
      <c r="I63" s="21">
        <v>0</v>
      </c>
      <c r="J63" s="21">
        <f>H63+I63</f>
        <v>4.6859999999999999</v>
      </c>
      <c r="K63" s="2"/>
      <c r="L63" s="22">
        <v>0</v>
      </c>
      <c r="M63" s="32">
        <f>L63/1000</f>
        <v>0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226</v>
      </c>
      <c r="F64" s="147"/>
      <c r="G64" s="148"/>
      <c r="H64" s="36">
        <f>K82</f>
        <v>0</v>
      </c>
      <c r="I64" s="36">
        <f>L82</f>
        <v>0</v>
      </c>
      <c r="J64" s="36">
        <f>H64+I64</f>
        <v>0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227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0.314</v>
      </c>
      <c r="N66" s="28">
        <v>0.28899999999999998</v>
      </c>
      <c r="O66" s="29">
        <f>M66+N66</f>
        <v>0.60299999999999998</v>
      </c>
      <c r="P66" s="29">
        <f>O66/J63*100</f>
        <v>12.868117797695261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H63+H64-M66-0.018-N66-0.018</f>
        <v>4.0470000000000006</v>
      </c>
      <c r="N67" s="29">
        <f>I63+I64</f>
        <v>0</v>
      </c>
      <c r="O67" s="7"/>
      <c r="P67" s="7"/>
      <c r="Q67" s="7"/>
    </row>
    <row r="68" spans="1:17" ht="25.5" customHeight="1" x14ac:dyDescent="0.25">
      <c r="A68" s="77"/>
      <c r="B68" s="77"/>
      <c r="C68" s="77"/>
      <c r="D68" s="77"/>
      <c r="E68" s="77"/>
      <c r="F68" s="77"/>
      <c r="G68" s="77"/>
      <c r="H68" s="78"/>
      <c r="I68" s="79"/>
      <c r="J68" s="79"/>
      <c r="K68" s="2"/>
      <c r="L68" s="4" t="s">
        <v>220</v>
      </c>
      <c r="M68" s="29"/>
      <c r="N68" s="29"/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M67/24</f>
        <v>0.16862500000000002</v>
      </c>
      <c r="N69" s="32">
        <f>(N67+N68)/24</f>
        <v>0</v>
      </c>
      <c r="O69" s="23"/>
      <c r="P69" s="32">
        <f>M69+N69</f>
        <v>0.16862500000000002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168.62500000000003</v>
      </c>
      <c r="N70" s="29">
        <f>N69*1000</f>
        <v>0</v>
      </c>
      <c r="O70" s="23"/>
      <c r="P70" s="29">
        <f>M70+N70</f>
        <v>168.62500000000003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34"/>
      <c r="B72" s="135"/>
      <c r="C72" s="135"/>
      <c r="D72" s="135"/>
      <c r="E72" s="75"/>
      <c r="F72" s="2"/>
      <c r="G72" s="2"/>
      <c r="H72" s="2"/>
      <c r="I72" s="2"/>
      <c r="J72" s="75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</v>
      </c>
      <c r="L81" s="29">
        <v>0</v>
      </c>
      <c r="M81" s="32">
        <f>K81+L81</f>
        <v>0</v>
      </c>
      <c r="N81" s="32">
        <f>M81-M63</f>
        <v>0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0</v>
      </c>
      <c r="M82" s="32">
        <f>K82+L82</f>
        <v>0</v>
      </c>
      <c r="N82" s="32">
        <f>N81/2</f>
        <v>0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82" customWidth="1"/>
    <col min="2" max="2" width="18.5703125" style="82" customWidth="1"/>
    <col min="3" max="4" width="12.7109375" style="82" customWidth="1"/>
    <col min="5" max="5" width="14.7109375" style="82" customWidth="1"/>
    <col min="6" max="6" width="12.42578125" style="82" customWidth="1"/>
    <col min="7" max="7" width="15.140625" style="82" customWidth="1"/>
    <col min="8" max="9" width="12.7109375" style="82" customWidth="1"/>
    <col min="10" max="10" width="15" style="82" customWidth="1"/>
    <col min="11" max="11" width="9.140625" style="82" customWidth="1"/>
    <col min="12" max="12" width="13" style="82" customWidth="1"/>
    <col min="13" max="13" width="12.7109375" style="82" customWidth="1"/>
    <col min="14" max="14" width="14.28515625" style="82" customWidth="1"/>
    <col min="15" max="15" width="7.85546875" style="82" customWidth="1"/>
    <col min="16" max="17" width="9.140625" style="82" customWidth="1"/>
    <col min="18" max="16384" width="14.42578125" style="82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228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229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175</v>
      </c>
      <c r="D13" s="10">
        <v>220</v>
      </c>
      <c r="E13" s="11">
        <f t="shared" ref="E13:E60" si="0">SUM(C13,D13)</f>
        <v>395</v>
      </c>
      <c r="F13" s="8">
        <v>49</v>
      </c>
      <c r="G13" s="12" t="s">
        <v>21</v>
      </c>
      <c r="H13" s="60">
        <v>175</v>
      </c>
      <c r="I13" s="10">
        <v>220</v>
      </c>
      <c r="J13" s="8">
        <f t="shared" ref="J13:J60" si="1">SUM(H13,I13)</f>
        <v>395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175</v>
      </c>
      <c r="D14" s="10">
        <v>220</v>
      </c>
      <c r="E14" s="11">
        <f t="shared" si="0"/>
        <v>395</v>
      </c>
      <c r="F14" s="8">
        <f t="shared" ref="F14:F36" si="3">F13+1</f>
        <v>50</v>
      </c>
      <c r="G14" s="12" t="s">
        <v>23</v>
      </c>
      <c r="H14" s="60">
        <v>175</v>
      </c>
      <c r="I14" s="10">
        <v>220</v>
      </c>
      <c r="J14" s="8">
        <f t="shared" si="1"/>
        <v>395</v>
      </c>
      <c r="K14" s="2"/>
      <c r="L14" s="2" t="s">
        <v>20</v>
      </c>
      <c r="M14" s="7">
        <f>AVERAGE(C13:C16)</f>
        <v>175</v>
      </c>
      <c r="N14" s="7">
        <f>AVERAGE(D13:D16)</f>
        <v>220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175</v>
      </c>
      <c r="D15" s="10">
        <v>220</v>
      </c>
      <c r="E15" s="11">
        <f t="shared" si="0"/>
        <v>395</v>
      </c>
      <c r="F15" s="8">
        <f t="shared" si="3"/>
        <v>51</v>
      </c>
      <c r="G15" s="12" t="s">
        <v>25</v>
      </c>
      <c r="H15" s="60">
        <v>175</v>
      </c>
      <c r="I15" s="10">
        <v>220</v>
      </c>
      <c r="J15" s="8">
        <f t="shared" si="1"/>
        <v>395</v>
      </c>
      <c r="K15" s="2"/>
      <c r="L15" s="2" t="s">
        <v>28</v>
      </c>
      <c r="M15" s="7">
        <f>AVERAGE(C17:C20)</f>
        <v>175</v>
      </c>
      <c r="N15" s="7">
        <f>AVERAGE(D17:D20)</f>
        <v>220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175</v>
      </c>
      <c r="D16" s="10">
        <v>220</v>
      </c>
      <c r="E16" s="11">
        <f t="shared" si="0"/>
        <v>395</v>
      </c>
      <c r="F16" s="8">
        <f t="shared" si="3"/>
        <v>52</v>
      </c>
      <c r="G16" s="12" t="s">
        <v>27</v>
      </c>
      <c r="H16" s="60">
        <v>175</v>
      </c>
      <c r="I16" s="10">
        <v>220</v>
      </c>
      <c r="J16" s="8">
        <f t="shared" si="1"/>
        <v>395</v>
      </c>
      <c r="K16" s="2"/>
      <c r="L16" s="2" t="s">
        <v>36</v>
      </c>
      <c r="M16" s="7">
        <f>AVERAGE(C21:C24)</f>
        <v>175</v>
      </c>
      <c r="N16" s="7">
        <f>AVERAGE(D21:D24)</f>
        <v>220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175</v>
      </c>
      <c r="D17" s="10">
        <v>220</v>
      </c>
      <c r="E17" s="11">
        <f t="shared" si="0"/>
        <v>395</v>
      </c>
      <c r="F17" s="8">
        <f t="shared" si="3"/>
        <v>53</v>
      </c>
      <c r="G17" s="12" t="s">
        <v>29</v>
      </c>
      <c r="H17" s="60">
        <v>175</v>
      </c>
      <c r="I17" s="10">
        <v>220</v>
      </c>
      <c r="J17" s="8">
        <f t="shared" si="1"/>
        <v>395</v>
      </c>
      <c r="K17" s="2"/>
      <c r="L17" s="2" t="s">
        <v>44</v>
      </c>
      <c r="M17" s="7">
        <f>AVERAGE(C25:C28)</f>
        <v>175</v>
      </c>
      <c r="N17" s="7">
        <f>AVERAGE(D25:D28)</f>
        <v>220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175</v>
      </c>
      <c r="D18" s="10">
        <v>220</v>
      </c>
      <c r="E18" s="11">
        <f t="shared" si="0"/>
        <v>395</v>
      </c>
      <c r="F18" s="8">
        <f t="shared" si="3"/>
        <v>54</v>
      </c>
      <c r="G18" s="12" t="s">
        <v>31</v>
      </c>
      <c r="H18" s="60">
        <v>175</v>
      </c>
      <c r="I18" s="10">
        <v>220</v>
      </c>
      <c r="J18" s="8">
        <f t="shared" si="1"/>
        <v>395</v>
      </c>
      <c r="K18" s="2"/>
      <c r="L18" s="2" t="s">
        <v>52</v>
      </c>
      <c r="M18" s="7">
        <f>AVERAGE(C29:C32)</f>
        <v>175</v>
      </c>
      <c r="N18" s="7">
        <f>AVERAGE(D29:D32)</f>
        <v>220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175</v>
      </c>
      <c r="D19" s="10">
        <v>220</v>
      </c>
      <c r="E19" s="11">
        <f t="shared" si="0"/>
        <v>395</v>
      </c>
      <c r="F19" s="8">
        <f t="shared" si="3"/>
        <v>55</v>
      </c>
      <c r="G19" s="12" t="s">
        <v>33</v>
      </c>
      <c r="H19" s="60">
        <v>175</v>
      </c>
      <c r="I19" s="10">
        <v>220</v>
      </c>
      <c r="J19" s="8">
        <f t="shared" si="1"/>
        <v>395</v>
      </c>
      <c r="K19" s="2"/>
      <c r="L19" s="2" t="s">
        <v>60</v>
      </c>
      <c r="M19" s="7">
        <f>AVERAGE(C33:C36)</f>
        <v>175</v>
      </c>
      <c r="N19" s="7">
        <f>AVERAGE(D33:D36)</f>
        <v>220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175</v>
      </c>
      <c r="D20" s="10">
        <v>220</v>
      </c>
      <c r="E20" s="11">
        <f t="shared" si="0"/>
        <v>395</v>
      </c>
      <c r="F20" s="8">
        <f t="shared" si="3"/>
        <v>56</v>
      </c>
      <c r="G20" s="12" t="s">
        <v>35</v>
      </c>
      <c r="H20" s="60">
        <v>175</v>
      </c>
      <c r="I20" s="10">
        <v>220</v>
      </c>
      <c r="J20" s="8">
        <f t="shared" si="1"/>
        <v>395</v>
      </c>
      <c r="K20" s="2"/>
      <c r="L20" s="2" t="s">
        <v>68</v>
      </c>
      <c r="M20" s="7">
        <f>AVERAGE(C37:C40)</f>
        <v>175</v>
      </c>
      <c r="N20" s="7">
        <f>AVERAGE(D37:D40)</f>
        <v>220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175</v>
      </c>
      <c r="D21" s="10">
        <v>220</v>
      </c>
      <c r="E21" s="11">
        <f t="shared" si="0"/>
        <v>395</v>
      </c>
      <c r="F21" s="8">
        <f t="shared" si="3"/>
        <v>57</v>
      </c>
      <c r="G21" s="12" t="s">
        <v>37</v>
      </c>
      <c r="H21" s="60">
        <v>175</v>
      </c>
      <c r="I21" s="10">
        <v>220</v>
      </c>
      <c r="J21" s="8">
        <f t="shared" si="1"/>
        <v>395</v>
      </c>
      <c r="K21" s="2"/>
      <c r="L21" s="2" t="s">
        <v>76</v>
      </c>
      <c r="M21" s="7">
        <f>AVERAGE(C41:C44)</f>
        <v>175</v>
      </c>
      <c r="N21" s="7">
        <f>AVERAGE(D41:D44)</f>
        <v>220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175</v>
      </c>
      <c r="D22" s="10">
        <v>220</v>
      </c>
      <c r="E22" s="11">
        <f t="shared" si="0"/>
        <v>395</v>
      </c>
      <c r="F22" s="8">
        <f t="shared" si="3"/>
        <v>58</v>
      </c>
      <c r="G22" s="12" t="s">
        <v>39</v>
      </c>
      <c r="H22" s="60">
        <v>175</v>
      </c>
      <c r="I22" s="10">
        <v>220</v>
      </c>
      <c r="J22" s="8">
        <f t="shared" si="1"/>
        <v>395</v>
      </c>
      <c r="K22" s="2"/>
      <c r="L22" s="2" t="s">
        <v>84</v>
      </c>
      <c r="M22" s="7">
        <f>AVERAGE(C45:C48)</f>
        <v>175</v>
      </c>
      <c r="N22" s="7">
        <f>AVERAGE(D45:D48)</f>
        <v>220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175</v>
      </c>
      <c r="D23" s="10">
        <v>220</v>
      </c>
      <c r="E23" s="11">
        <f t="shared" si="0"/>
        <v>395</v>
      </c>
      <c r="F23" s="8">
        <f t="shared" si="3"/>
        <v>59</v>
      </c>
      <c r="G23" s="12" t="s">
        <v>41</v>
      </c>
      <c r="H23" s="60">
        <v>175</v>
      </c>
      <c r="I23" s="10">
        <v>220</v>
      </c>
      <c r="J23" s="8">
        <f t="shared" si="1"/>
        <v>395</v>
      </c>
      <c r="K23" s="2"/>
      <c r="L23" s="2" t="s">
        <v>92</v>
      </c>
      <c r="M23" s="7">
        <f>AVERAGE(C49:C52)</f>
        <v>175</v>
      </c>
      <c r="N23" s="7">
        <f>AVERAGE(D49:D52)</f>
        <v>220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175</v>
      </c>
      <c r="D24" s="10">
        <v>220</v>
      </c>
      <c r="E24" s="11">
        <f t="shared" si="0"/>
        <v>395</v>
      </c>
      <c r="F24" s="8">
        <f t="shared" si="3"/>
        <v>60</v>
      </c>
      <c r="G24" s="12" t="s">
        <v>43</v>
      </c>
      <c r="H24" s="60">
        <v>175</v>
      </c>
      <c r="I24" s="10">
        <v>220</v>
      </c>
      <c r="J24" s="8">
        <f t="shared" si="1"/>
        <v>395</v>
      </c>
      <c r="K24" s="2"/>
      <c r="L24" s="13" t="s">
        <v>100</v>
      </c>
      <c r="M24" s="7">
        <f>AVERAGE(C53:C56)</f>
        <v>175</v>
      </c>
      <c r="N24" s="7">
        <f>AVERAGE(D53:D56)</f>
        <v>220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175</v>
      </c>
      <c r="D25" s="10">
        <v>220</v>
      </c>
      <c r="E25" s="11">
        <f t="shared" si="0"/>
        <v>395</v>
      </c>
      <c r="F25" s="8">
        <f t="shared" si="3"/>
        <v>61</v>
      </c>
      <c r="G25" s="12" t="s">
        <v>45</v>
      </c>
      <c r="H25" s="60">
        <v>175</v>
      </c>
      <c r="I25" s="10">
        <v>220</v>
      </c>
      <c r="J25" s="8">
        <f t="shared" si="1"/>
        <v>395</v>
      </c>
      <c r="K25" s="2"/>
      <c r="L25" s="16" t="s">
        <v>108</v>
      </c>
      <c r="M25" s="7">
        <f>AVERAGE(C57:C60)</f>
        <v>175</v>
      </c>
      <c r="N25" s="7">
        <f>AVERAGE(D57:D60)</f>
        <v>220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175</v>
      </c>
      <c r="D26" s="10">
        <v>220</v>
      </c>
      <c r="E26" s="11">
        <f t="shared" si="0"/>
        <v>395</v>
      </c>
      <c r="F26" s="8">
        <f t="shared" si="3"/>
        <v>62</v>
      </c>
      <c r="G26" s="12" t="s">
        <v>47</v>
      </c>
      <c r="H26" s="60">
        <v>175</v>
      </c>
      <c r="I26" s="10">
        <v>220</v>
      </c>
      <c r="J26" s="8">
        <f t="shared" si="1"/>
        <v>395</v>
      </c>
      <c r="K26" s="2"/>
      <c r="L26" s="16" t="s">
        <v>21</v>
      </c>
      <c r="M26" s="7">
        <f>AVERAGE(H13:H16)</f>
        <v>175</v>
      </c>
      <c r="N26" s="7">
        <f>AVERAGE(I13:I16)</f>
        <v>220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175</v>
      </c>
      <c r="D27" s="10">
        <v>220</v>
      </c>
      <c r="E27" s="11">
        <f t="shared" si="0"/>
        <v>395</v>
      </c>
      <c r="F27" s="8">
        <f t="shared" si="3"/>
        <v>63</v>
      </c>
      <c r="G27" s="12" t="s">
        <v>49</v>
      </c>
      <c r="H27" s="60">
        <v>175</v>
      </c>
      <c r="I27" s="10">
        <v>220</v>
      </c>
      <c r="J27" s="8">
        <f t="shared" si="1"/>
        <v>395</v>
      </c>
      <c r="K27" s="2"/>
      <c r="L27" s="24" t="s">
        <v>29</v>
      </c>
      <c r="M27" s="7">
        <f>AVERAGE(H17:H20)</f>
        <v>175</v>
      </c>
      <c r="N27" s="7">
        <f>AVERAGE(I17:I20)</f>
        <v>220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175</v>
      </c>
      <c r="D28" s="10">
        <v>220</v>
      </c>
      <c r="E28" s="11">
        <f t="shared" si="0"/>
        <v>395</v>
      </c>
      <c r="F28" s="8">
        <f t="shared" si="3"/>
        <v>64</v>
      </c>
      <c r="G28" s="12" t="s">
        <v>51</v>
      </c>
      <c r="H28" s="60">
        <v>175</v>
      </c>
      <c r="I28" s="10">
        <v>220</v>
      </c>
      <c r="J28" s="8">
        <f t="shared" si="1"/>
        <v>395</v>
      </c>
      <c r="K28" s="2"/>
      <c r="L28" s="2" t="s">
        <v>37</v>
      </c>
      <c r="M28" s="7">
        <f>AVERAGE(H21:H24)</f>
        <v>175</v>
      </c>
      <c r="N28" s="7">
        <f>AVERAGE(I21:I24)</f>
        <v>220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175</v>
      </c>
      <c r="D29" s="10">
        <v>220</v>
      </c>
      <c r="E29" s="11">
        <f t="shared" si="0"/>
        <v>395</v>
      </c>
      <c r="F29" s="8">
        <f t="shared" si="3"/>
        <v>65</v>
      </c>
      <c r="G29" s="12" t="s">
        <v>53</v>
      </c>
      <c r="H29" s="60">
        <v>175</v>
      </c>
      <c r="I29" s="10">
        <v>220</v>
      </c>
      <c r="J29" s="8">
        <f t="shared" si="1"/>
        <v>395</v>
      </c>
      <c r="K29" s="2"/>
      <c r="L29" s="2" t="s">
        <v>45</v>
      </c>
      <c r="M29" s="7">
        <f>AVERAGE(H25:H28)</f>
        <v>175</v>
      </c>
      <c r="N29" s="7">
        <f>AVERAGE(I25:I28)</f>
        <v>220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175</v>
      </c>
      <c r="D30" s="10">
        <v>220</v>
      </c>
      <c r="E30" s="11">
        <f t="shared" si="0"/>
        <v>395</v>
      </c>
      <c r="F30" s="8">
        <f t="shared" si="3"/>
        <v>66</v>
      </c>
      <c r="G30" s="12" t="s">
        <v>55</v>
      </c>
      <c r="H30" s="60">
        <v>175</v>
      </c>
      <c r="I30" s="10">
        <v>220</v>
      </c>
      <c r="J30" s="8">
        <f t="shared" si="1"/>
        <v>395</v>
      </c>
      <c r="K30" s="2"/>
      <c r="L30" s="2" t="s">
        <v>53</v>
      </c>
      <c r="M30" s="7">
        <f>AVERAGE(H29:H32)</f>
        <v>175</v>
      </c>
      <c r="N30" s="7">
        <f>AVERAGE(I29:I32)</f>
        <v>220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175</v>
      </c>
      <c r="D31" s="10">
        <v>220</v>
      </c>
      <c r="E31" s="11">
        <f t="shared" si="0"/>
        <v>395</v>
      </c>
      <c r="F31" s="8">
        <f t="shared" si="3"/>
        <v>67</v>
      </c>
      <c r="G31" s="12" t="s">
        <v>57</v>
      </c>
      <c r="H31" s="60">
        <v>175</v>
      </c>
      <c r="I31" s="10">
        <v>220</v>
      </c>
      <c r="J31" s="8">
        <f t="shared" si="1"/>
        <v>395</v>
      </c>
      <c r="K31" s="2"/>
      <c r="L31" s="2" t="s">
        <v>61</v>
      </c>
      <c r="M31" s="7">
        <f>AVERAGE(H33:H36)</f>
        <v>175</v>
      </c>
      <c r="N31" s="7">
        <f>AVERAGE(I33:I36)</f>
        <v>220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175</v>
      </c>
      <c r="D32" s="10">
        <v>220</v>
      </c>
      <c r="E32" s="11">
        <f t="shared" si="0"/>
        <v>395</v>
      </c>
      <c r="F32" s="8">
        <f t="shared" si="3"/>
        <v>68</v>
      </c>
      <c r="G32" s="12" t="s">
        <v>59</v>
      </c>
      <c r="H32" s="60">
        <v>175</v>
      </c>
      <c r="I32" s="10">
        <v>220</v>
      </c>
      <c r="J32" s="8">
        <f t="shared" si="1"/>
        <v>395</v>
      </c>
      <c r="K32" s="2"/>
      <c r="L32" s="2" t="s">
        <v>69</v>
      </c>
      <c r="M32" s="7">
        <f>AVERAGE(H37:H40)</f>
        <v>175</v>
      </c>
      <c r="N32" s="7">
        <f>AVERAGE(I37:I40)</f>
        <v>220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175</v>
      </c>
      <c r="D33" s="10">
        <v>220</v>
      </c>
      <c r="E33" s="11">
        <f t="shared" si="0"/>
        <v>395</v>
      </c>
      <c r="F33" s="8">
        <f t="shared" si="3"/>
        <v>69</v>
      </c>
      <c r="G33" s="12" t="s">
        <v>61</v>
      </c>
      <c r="H33" s="60">
        <v>175</v>
      </c>
      <c r="I33" s="10">
        <v>220</v>
      </c>
      <c r="J33" s="8">
        <f t="shared" si="1"/>
        <v>395</v>
      </c>
      <c r="K33" s="2"/>
      <c r="L33" s="2" t="s">
        <v>77</v>
      </c>
      <c r="M33" s="7">
        <f>AVERAGE(H41:H44)</f>
        <v>175</v>
      </c>
      <c r="N33" s="7">
        <f>AVERAGE(I41:I44)</f>
        <v>220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175</v>
      </c>
      <c r="D34" s="10">
        <v>220</v>
      </c>
      <c r="E34" s="11">
        <f t="shared" si="0"/>
        <v>395</v>
      </c>
      <c r="F34" s="8">
        <f t="shared" si="3"/>
        <v>70</v>
      </c>
      <c r="G34" s="12" t="s">
        <v>63</v>
      </c>
      <c r="H34" s="60">
        <v>175</v>
      </c>
      <c r="I34" s="10">
        <v>220</v>
      </c>
      <c r="J34" s="8">
        <f t="shared" si="1"/>
        <v>395</v>
      </c>
      <c r="K34" s="2"/>
      <c r="L34" s="2" t="s">
        <v>85</v>
      </c>
      <c r="M34" s="7">
        <f>AVERAGE(H45:H48)</f>
        <v>175</v>
      </c>
      <c r="N34" s="7">
        <f>AVERAGE(I45:I48)</f>
        <v>220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175</v>
      </c>
      <c r="D35" s="10">
        <v>220</v>
      </c>
      <c r="E35" s="11">
        <f t="shared" si="0"/>
        <v>395</v>
      </c>
      <c r="F35" s="8">
        <f t="shared" si="3"/>
        <v>71</v>
      </c>
      <c r="G35" s="12" t="s">
        <v>65</v>
      </c>
      <c r="H35" s="60">
        <v>175</v>
      </c>
      <c r="I35" s="10">
        <v>220</v>
      </c>
      <c r="J35" s="8">
        <f t="shared" si="1"/>
        <v>395</v>
      </c>
      <c r="K35" s="2"/>
      <c r="L35" s="2" t="s">
        <v>93</v>
      </c>
      <c r="M35" s="7">
        <f>AVERAGE(H49:H52)</f>
        <v>175</v>
      </c>
      <c r="N35" s="7">
        <f>AVERAGE(I49:I52)</f>
        <v>220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175</v>
      </c>
      <c r="D36" s="10">
        <v>220</v>
      </c>
      <c r="E36" s="11">
        <f t="shared" si="0"/>
        <v>395</v>
      </c>
      <c r="F36" s="8">
        <f t="shared" si="3"/>
        <v>72</v>
      </c>
      <c r="G36" s="12" t="s">
        <v>67</v>
      </c>
      <c r="H36" s="60">
        <v>175</v>
      </c>
      <c r="I36" s="10">
        <v>220</v>
      </c>
      <c r="J36" s="8">
        <f t="shared" si="1"/>
        <v>395</v>
      </c>
      <c r="K36" s="2"/>
      <c r="L36" s="108" t="s">
        <v>101</v>
      </c>
      <c r="M36" s="7">
        <f>AVERAGE(H53:H56)</f>
        <v>175</v>
      </c>
      <c r="N36" s="7">
        <f>AVERAGE(I53:I56)</f>
        <v>220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175</v>
      </c>
      <c r="D37" s="10">
        <v>220</v>
      </c>
      <c r="E37" s="11">
        <f t="shared" si="0"/>
        <v>395</v>
      </c>
      <c r="F37" s="8">
        <v>73</v>
      </c>
      <c r="G37" s="12" t="s">
        <v>69</v>
      </c>
      <c r="H37" s="60">
        <v>175</v>
      </c>
      <c r="I37" s="10">
        <v>220</v>
      </c>
      <c r="J37" s="8">
        <f t="shared" si="1"/>
        <v>395</v>
      </c>
      <c r="K37" s="2"/>
      <c r="L37" s="108" t="s">
        <v>109</v>
      </c>
      <c r="M37" s="7">
        <f>AVERAGE(H57:H60)</f>
        <v>175</v>
      </c>
      <c r="N37" s="7">
        <f>AVERAGE(I57:I60)</f>
        <v>220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175</v>
      </c>
      <c r="D38" s="10">
        <v>220</v>
      </c>
      <c r="E38" s="8">
        <f t="shared" si="0"/>
        <v>395</v>
      </c>
      <c r="F38" s="8">
        <f t="shared" ref="F38:F60" si="5">F37+1</f>
        <v>74</v>
      </c>
      <c r="G38" s="12" t="s">
        <v>71</v>
      </c>
      <c r="H38" s="60">
        <v>175</v>
      </c>
      <c r="I38" s="10">
        <v>220</v>
      </c>
      <c r="J38" s="8">
        <f t="shared" si="1"/>
        <v>395</v>
      </c>
      <c r="K38" s="2"/>
      <c r="L38" s="108" t="s">
        <v>299</v>
      </c>
      <c r="M38" s="108">
        <f>AVERAGE(M14:M37)</f>
        <v>175</v>
      </c>
      <c r="N38" s="108">
        <f>AVERAGE(N14:N37)</f>
        <v>220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175</v>
      </c>
      <c r="D39" s="10">
        <v>220</v>
      </c>
      <c r="E39" s="8">
        <f t="shared" si="0"/>
        <v>395</v>
      </c>
      <c r="F39" s="8">
        <f t="shared" si="5"/>
        <v>75</v>
      </c>
      <c r="G39" s="12" t="s">
        <v>73</v>
      </c>
      <c r="H39" s="60">
        <v>175</v>
      </c>
      <c r="I39" s="10">
        <v>220</v>
      </c>
      <c r="J39" s="8">
        <f t="shared" si="1"/>
        <v>395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175</v>
      </c>
      <c r="D40" s="10">
        <v>220</v>
      </c>
      <c r="E40" s="8">
        <f t="shared" si="0"/>
        <v>395</v>
      </c>
      <c r="F40" s="8">
        <f t="shared" si="5"/>
        <v>76</v>
      </c>
      <c r="G40" s="12" t="s">
        <v>75</v>
      </c>
      <c r="H40" s="60">
        <v>175</v>
      </c>
      <c r="I40" s="10">
        <v>220</v>
      </c>
      <c r="J40" s="8">
        <f t="shared" si="1"/>
        <v>395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175</v>
      </c>
      <c r="D41" s="10">
        <v>220</v>
      </c>
      <c r="E41" s="8">
        <f t="shared" si="0"/>
        <v>395</v>
      </c>
      <c r="F41" s="8">
        <f t="shared" si="5"/>
        <v>77</v>
      </c>
      <c r="G41" s="12" t="s">
        <v>77</v>
      </c>
      <c r="H41" s="60">
        <v>175</v>
      </c>
      <c r="I41" s="10">
        <v>220</v>
      </c>
      <c r="J41" s="8">
        <f t="shared" si="1"/>
        <v>395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175</v>
      </c>
      <c r="D42" s="10">
        <v>220</v>
      </c>
      <c r="E42" s="8">
        <f t="shared" si="0"/>
        <v>395</v>
      </c>
      <c r="F42" s="8">
        <f t="shared" si="5"/>
        <v>78</v>
      </c>
      <c r="G42" s="12" t="s">
        <v>79</v>
      </c>
      <c r="H42" s="60">
        <v>175</v>
      </c>
      <c r="I42" s="10">
        <v>220</v>
      </c>
      <c r="J42" s="8">
        <f t="shared" si="1"/>
        <v>395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175</v>
      </c>
      <c r="D43" s="10">
        <v>220</v>
      </c>
      <c r="E43" s="8">
        <f t="shared" si="0"/>
        <v>395</v>
      </c>
      <c r="F43" s="8">
        <f t="shared" si="5"/>
        <v>79</v>
      </c>
      <c r="G43" s="12" t="s">
        <v>81</v>
      </c>
      <c r="H43" s="60">
        <v>175</v>
      </c>
      <c r="I43" s="10">
        <v>220</v>
      </c>
      <c r="J43" s="8">
        <f t="shared" si="1"/>
        <v>395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175</v>
      </c>
      <c r="D44" s="10">
        <v>220</v>
      </c>
      <c r="E44" s="8">
        <f t="shared" si="0"/>
        <v>395</v>
      </c>
      <c r="F44" s="8">
        <f t="shared" si="5"/>
        <v>80</v>
      </c>
      <c r="G44" s="12" t="s">
        <v>83</v>
      </c>
      <c r="H44" s="60">
        <v>175</v>
      </c>
      <c r="I44" s="10">
        <v>220</v>
      </c>
      <c r="J44" s="8">
        <f t="shared" si="1"/>
        <v>395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175</v>
      </c>
      <c r="D45" s="10">
        <v>220</v>
      </c>
      <c r="E45" s="8">
        <f t="shared" si="0"/>
        <v>395</v>
      </c>
      <c r="F45" s="8">
        <f t="shared" si="5"/>
        <v>81</v>
      </c>
      <c r="G45" s="12" t="s">
        <v>85</v>
      </c>
      <c r="H45" s="60">
        <v>175</v>
      </c>
      <c r="I45" s="10">
        <v>220</v>
      </c>
      <c r="J45" s="8">
        <f t="shared" si="1"/>
        <v>395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175</v>
      </c>
      <c r="D46" s="10">
        <v>220</v>
      </c>
      <c r="E46" s="8">
        <f t="shared" si="0"/>
        <v>395</v>
      </c>
      <c r="F46" s="8">
        <f t="shared" si="5"/>
        <v>82</v>
      </c>
      <c r="G46" s="12" t="s">
        <v>87</v>
      </c>
      <c r="H46" s="60">
        <v>175</v>
      </c>
      <c r="I46" s="10">
        <v>220</v>
      </c>
      <c r="J46" s="8">
        <f t="shared" si="1"/>
        <v>395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175</v>
      </c>
      <c r="D47" s="10">
        <v>220</v>
      </c>
      <c r="E47" s="8">
        <f t="shared" si="0"/>
        <v>395</v>
      </c>
      <c r="F47" s="8">
        <f t="shared" si="5"/>
        <v>83</v>
      </c>
      <c r="G47" s="12" t="s">
        <v>89</v>
      </c>
      <c r="H47" s="60">
        <v>175</v>
      </c>
      <c r="I47" s="10">
        <v>220</v>
      </c>
      <c r="J47" s="8">
        <f t="shared" si="1"/>
        <v>395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175</v>
      </c>
      <c r="D48" s="10">
        <v>220</v>
      </c>
      <c r="E48" s="8">
        <f t="shared" si="0"/>
        <v>395</v>
      </c>
      <c r="F48" s="8">
        <f t="shared" si="5"/>
        <v>84</v>
      </c>
      <c r="G48" s="12" t="s">
        <v>91</v>
      </c>
      <c r="H48" s="60">
        <v>175</v>
      </c>
      <c r="I48" s="10">
        <v>220</v>
      </c>
      <c r="J48" s="8">
        <f t="shared" si="1"/>
        <v>395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175</v>
      </c>
      <c r="D49" s="10">
        <v>220</v>
      </c>
      <c r="E49" s="8">
        <f t="shared" si="0"/>
        <v>395</v>
      </c>
      <c r="F49" s="8">
        <f t="shared" si="5"/>
        <v>85</v>
      </c>
      <c r="G49" s="12" t="s">
        <v>93</v>
      </c>
      <c r="H49" s="60">
        <v>175</v>
      </c>
      <c r="I49" s="10">
        <v>220</v>
      </c>
      <c r="J49" s="8">
        <f t="shared" si="1"/>
        <v>395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175</v>
      </c>
      <c r="D50" s="10">
        <v>220</v>
      </c>
      <c r="E50" s="8">
        <f t="shared" si="0"/>
        <v>395</v>
      </c>
      <c r="F50" s="8">
        <f t="shared" si="5"/>
        <v>86</v>
      </c>
      <c r="G50" s="12" t="s">
        <v>95</v>
      </c>
      <c r="H50" s="60">
        <v>175</v>
      </c>
      <c r="I50" s="10">
        <v>220</v>
      </c>
      <c r="J50" s="8">
        <f t="shared" si="1"/>
        <v>395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175</v>
      </c>
      <c r="D51" s="10">
        <v>220</v>
      </c>
      <c r="E51" s="8">
        <f t="shared" si="0"/>
        <v>395</v>
      </c>
      <c r="F51" s="8">
        <f t="shared" si="5"/>
        <v>87</v>
      </c>
      <c r="G51" s="12" t="s">
        <v>97</v>
      </c>
      <c r="H51" s="60">
        <v>175</v>
      </c>
      <c r="I51" s="10">
        <v>220</v>
      </c>
      <c r="J51" s="8">
        <f t="shared" si="1"/>
        <v>395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175</v>
      </c>
      <c r="D52" s="10">
        <v>220</v>
      </c>
      <c r="E52" s="8">
        <f t="shared" si="0"/>
        <v>395</v>
      </c>
      <c r="F52" s="8">
        <f t="shared" si="5"/>
        <v>88</v>
      </c>
      <c r="G52" s="12" t="s">
        <v>99</v>
      </c>
      <c r="H52" s="60">
        <v>175</v>
      </c>
      <c r="I52" s="10">
        <v>220</v>
      </c>
      <c r="J52" s="8">
        <f t="shared" si="1"/>
        <v>395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175</v>
      </c>
      <c r="D53" s="10">
        <v>220</v>
      </c>
      <c r="E53" s="8">
        <f t="shared" si="0"/>
        <v>395</v>
      </c>
      <c r="F53" s="8">
        <f t="shared" si="5"/>
        <v>89</v>
      </c>
      <c r="G53" s="12" t="s">
        <v>101</v>
      </c>
      <c r="H53" s="60">
        <v>175</v>
      </c>
      <c r="I53" s="10">
        <v>220</v>
      </c>
      <c r="J53" s="8">
        <f t="shared" si="1"/>
        <v>395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175</v>
      </c>
      <c r="D54" s="10">
        <v>220</v>
      </c>
      <c r="E54" s="8">
        <f t="shared" si="0"/>
        <v>395</v>
      </c>
      <c r="F54" s="8">
        <f t="shared" si="5"/>
        <v>90</v>
      </c>
      <c r="G54" s="12" t="s">
        <v>103</v>
      </c>
      <c r="H54" s="60">
        <v>175</v>
      </c>
      <c r="I54" s="10">
        <v>220</v>
      </c>
      <c r="J54" s="8">
        <f t="shared" si="1"/>
        <v>395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175</v>
      </c>
      <c r="D55" s="10">
        <v>220</v>
      </c>
      <c r="E55" s="8">
        <f t="shared" si="0"/>
        <v>395</v>
      </c>
      <c r="F55" s="8">
        <f t="shared" si="5"/>
        <v>91</v>
      </c>
      <c r="G55" s="12" t="s">
        <v>105</v>
      </c>
      <c r="H55" s="60">
        <v>175</v>
      </c>
      <c r="I55" s="10">
        <v>220</v>
      </c>
      <c r="J55" s="8">
        <f t="shared" si="1"/>
        <v>395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175</v>
      </c>
      <c r="D56" s="10">
        <v>220</v>
      </c>
      <c r="E56" s="8">
        <f t="shared" si="0"/>
        <v>395</v>
      </c>
      <c r="F56" s="8">
        <f t="shared" si="5"/>
        <v>92</v>
      </c>
      <c r="G56" s="12" t="s">
        <v>107</v>
      </c>
      <c r="H56" s="60">
        <v>175</v>
      </c>
      <c r="I56" s="10">
        <v>220</v>
      </c>
      <c r="J56" s="8">
        <f t="shared" si="1"/>
        <v>395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175</v>
      </c>
      <c r="D57" s="10">
        <v>220</v>
      </c>
      <c r="E57" s="8">
        <f t="shared" si="0"/>
        <v>395</v>
      </c>
      <c r="F57" s="8">
        <f t="shared" si="5"/>
        <v>93</v>
      </c>
      <c r="G57" s="12" t="s">
        <v>109</v>
      </c>
      <c r="H57" s="60">
        <v>175</v>
      </c>
      <c r="I57" s="10">
        <v>220</v>
      </c>
      <c r="J57" s="8">
        <f t="shared" si="1"/>
        <v>395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175</v>
      </c>
      <c r="D58" s="10">
        <v>220</v>
      </c>
      <c r="E58" s="8">
        <f t="shared" si="0"/>
        <v>395</v>
      </c>
      <c r="F58" s="8">
        <f t="shared" si="5"/>
        <v>94</v>
      </c>
      <c r="G58" s="12" t="s">
        <v>111</v>
      </c>
      <c r="H58" s="60">
        <v>175</v>
      </c>
      <c r="I58" s="10">
        <v>220</v>
      </c>
      <c r="J58" s="8">
        <f t="shared" si="1"/>
        <v>395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175</v>
      </c>
      <c r="D59" s="10">
        <v>220</v>
      </c>
      <c r="E59" s="17">
        <f t="shared" si="0"/>
        <v>395</v>
      </c>
      <c r="F59" s="17">
        <f t="shared" si="5"/>
        <v>95</v>
      </c>
      <c r="G59" s="18" t="s">
        <v>113</v>
      </c>
      <c r="H59" s="60">
        <v>175</v>
      </c>
      <c r="I59" s="10">
        <v>220</v>
      </c>
      <c r="J59" s="17">
        <f t="shared" si="1"/>
        <v>395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175</v>
      </c>
      <c r="D60" s="10">
        <v>220</v>
      </c>
      <c r="E60" s="17">
        <f t="shared" si="0"/>
        <v>395</v>
      </c>
      <c r="F60" s="17">
        <f t="shared" si="5"/>
        <v>96</v>
      </c>
      <c r="G60" s="18" t="s">
        <v>115</v>
      </c>
      <c r="H60" s="60">
        <v>175</v>
      </c>
      <c r="I60" s="10">
        <v>220</v>
      </c>
      <c r="J60" s="17">
        <f t="shared" si="1"/>
        <v>395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5.25" customHeight="1" x14ac:dyDescent="0.25">
      <c r="A62" s="136" t="s">
        <v>214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230</v>
      </c>
      <c r="F63" s="144"/>
      <c r="G63" s="145"/>
      <c r="H63" s="21">
        <v>4.5279999999999996</v>
      </c>
      <c r="I63" s="21">
        <v>0</v>
      </c>
      <c r="J63" s="21">
        <f>H63+I63</f>
        <v>4.5279999999999996</v>
      </c>
      <c r="K63" s="2"/>
      <c r="L63" s="22">
        <v>32.582999999999998</v>
      </c>
      <c r="M63" s="32">
        <f>L63/1000</f>
        <v>3.2583000000000001E-2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231</v>
      </c>
      <c r="F64" s="147"/>
      <c r="G64" s="148"/>
      <c r="H64" s="36">
        <f>K82</f>
        <v>3.2583000000000001E-2</v>
      </c>
      <c r="I64" s="36">
        <f>L82</f>
        <v>0</v>
      </c>
      <c r="J64" s="36">
        <f>H64+I64</f>
        <v>3.2583000000000001E-2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232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0.32800000000000001</v>
      </c>
      <c r="N66" s="28">
        <v>0.23300000000000001</v>
      </c>
      <c r="O66" s="29">
        <f>M66+N66</f>
        <v>0.56100000000000005</v>
      </c>
      <c r="P66" s="29">
        <f>O66/J63*100</f>
        <v>12.389575971731452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H63+H64-M66-0.018-N66-0.018</f>
        <v>3.9635829999999994</v>
      </c>
      <c r="N67" s="29">
        <f>I63+I64</f>
        <v>0</v>
      </c>
      <c r="O67" s="7"/>
      <c r="P67" s="7"/>
      <c r="Q67" s="7"/>
    </row>
    <row r="68" spans="1:17" ht="25.5" customHeight="1" x14ac:dyDescent="0.25">
      <c r="A68" s="77"/>
      <c r="B68" s="77"/>
      <c r="C68" s="77"/>
      <c r="D68" s="77"/>
      <c r="E68" s="77"/>
      <c r="F68" s="77"/>
      <c r="G68" s="77"/>
      <c r="H68" s="78"/>
      <c r="I68" s="79"/>
      <c r="J68" s="79"/>
      <c r="K68" s="2"/>
      <c r="L68" s="4" t="s">
        <v>220</v>
      </c>
      <c r="M68" s="29"/>
      <c r="N68" s="29">
        <f>220*24/1000</f>
        <v>5.28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M67/24</f>
        <v>0.16514929166666664</v>
      </c>
      <c r="N69" s="32">
        <f>(N67+N68)/24</f>
        <v>0.22</v>
      </c>
      <c r="O69" s="23"/>
      <c r="P69" s="32">
        <f>M69+N69</f>
        <v>0.38514929166666667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165.14929166666664</v>
      </c>
      <c r="N70" s="29">
        <f>N69*1000</f>
        <v>220</v>
      </c>
      <c r="O70" s="23"/>
      <c r="P70" s="29">
        <f>M70+N70</f>
        <v>385.14929166666661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34"/>
      <c r="B72" s="135"/>
      <c r="C72" s="135"/>
      <c r="D72" s="135"/>
      <c r="E72" s="81"/>
      <c r="F72" s="2"/>
      <c r="G72" s="2"/>
      <c r="H72" s="2"/>
      <c r="I72" s="2"/>
      <c r="J72" s="81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0.03</v>
      </c>
      <c r="L81" s="29">
        <v>0</v>
      </c>
      <c r="M81" s="32">
        <f>K81+L81</f>
        <v>0.03</v>
      </c>
      <c r="N81" s="32">
        <f>M81-M63</f>
        <v>-2.583000000000002E-3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f>K81-N81</f>
        <v>3.2583000000000001E-2</v>
      </c>
      <c r="L82" s="35">
        <v>0</v>
      </c>
      <c r="M82" s="32">
        <f>K82+L82</f>
        <v>3.2583000000000001E-2</v>
      </c>
      <c r="N82" s="32">
        <f>N81/2</f>
        <v>-1.291500000000001E-3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41" customWidth="1"/>
    <col min="2" max="2" width="18.5703125" style="41" customWidth="1"/>
    <col min="3" max="4" width="12.7109375" style="41" customWidth="1"/>
    <col min="5" max="5" width="14.7109375" style="41" customWidth="1"/>
    <col min="6" max="6" width="12.42578125" style="41" customWidth="1"/>
    <col min="7" max="7" width="15.140625" style="41" customWidth="1"/>
    <col min="8" max="9" width="12.7109375" style="41" customWidth="1"/>
    <col min="10" max="10" width="15" style="41" customWidth="1"/>
    <col min="11" max="11" width="9.140625" style="41" customWidth="1"/>
    <col min="12" max="12" width="13" style="41" customWidth="1"/>
    <col min="13" max="13" width="12.7109375" style="41" customWidth="1"/>
    <col min="14" max="14" width="14.28515625" style="41" customWidth="1"/>
    <col min="15" max="15" width="7.85546875" style="41" customWidth="1"/>
    <col min="16" max="17" width="9.140625" style="41" customWidth="1"/>
    <col min="18" max="16384" width="14.42578125" style="41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136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137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8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8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8" t="s">
        <v>299</v>
      </c>
      <c r="M38" s="108">
        <f>AVERAGE(M14:M37)</f>
        <v>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36" t="s">
        <v>130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138</v>
      </c>
      <c r="F63" s="144"/>
      <c r="G63" s="145"/>
      <c r="H63" s="21">
        <v>0</v>
      </c>
      <c r="I63" s="21">
        <v>5.6959999999999997</v>
      </c>
      <c r="J63" s="21">
        <f>H63+I63</f>
        <v>5.6959999999999997</v>
      </c>
      <c r="K63" s="2"/>
      <c r="L63" s="22">
        <v>56</v>
      </c>
      <c r="M63" s="32">
        <f>L63/1000</f>
        <v>5.6000000000000001E-2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139</v>
      </c>
      <c r="F64" s="147"/>
      <c r="G64" s="148"/>
      <c r="H64" s="36">
        <f>K81</f>
        <v>0</v>
      </c>
      <c r="I64" s="36">
        <f>L81</f>
        <v>5.6000000000000001E-2</v>
      </c>
      <c r="J64" s="36">
        <f>H64+I64</f>
        <v>5.6000000000000001E-2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140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9.4E-2</v>
      </c>
      <c r="N66" s="28">
        <v>0.624</v>
      </c>
      <c r="O66" s="29">
        <f>M66+N66</f>
        <v>0.71799999999999997</v>
      </c>
      <c r="P66" s="29">
        <f>O66/J63*100</f>
        <v>12.605337078651685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I63+I64-N66-(2*0.018)-M66</f>
        <v>4.9980000000000002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0.20825000000000002</v>
      </c>
      <c r="O68" s="23"/>
      <c r="P68" s="32">
        <f>M68+N68</f>
        <v>0.20825000000000002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208.25000000000003</v>
      </c>
      <c r="O69" s="23"/>
      <c r="P69" s="29">
        <f>M69+N69</f>
        <v>208.25000000000003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34"/>
      <c r="B71" s="135"/>
      <c r="C71" s="135"/>
      <c r="D71" s="135"/>
      <c r="E71" s="40"/>
      <c r="F71" s="2"/>
      <c r="G71" s="2"/>
      <c r="H71" s="2"/>
      <c r="I71" s="2"/>
      <c r="J71" s="40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5.3199999999999997E-2</v>
      </c>
      <c r="M80" s="32">
        <f>K80+L80</f>
        <v>5.3199999999999997E-2</v>
      </c>
      <c r="N80" s="32">
        <f>M80-M63</f>
        <v>-2.8000000000000039E-3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5.6000000000000001E-2</v>
      </c>
      <c r="M81" s="32">
        <f>K81+L81</f>
        <v>5.6000000000000001E-2</v>
      </c>
      <c r="N81" s="32">
        <f>N80/2</f>
        <v>-1.4000000000000019E-3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opLeftCell="B1" workbookViewId="0">
      <selection activeCell="N37" sqref="N37"/>
    </sheetView>
  </sheetViews>
  <sheetFormatPr defaultColWidth="14.42578125" defaultRowHeight="15" x14ac:dyDescent="0.25"/>
  <cols>
    <col min="1" max="1" width="10.5703125" style="84" customWidth="1"/>
    <col min="2" max="2" width="18.5703125" style="84" customWidth="1"/>
    <col min="3" max="4" width="12.7109375" style="84" customWidth="1"/>
    <col min="5" max="5" width="14.7109375" style="84" customWidth="1"/>
    <col min="6" max="6" width="12.42578125" style="84" customWidth="1"/>
    <col min="7" max="7" width="15.140625" style="84" customWidth="1"/>
    <col min="8" max="9" width="12.7109375" style="84" customWidth="1"/>
    <col min="10" max="10" width="15" style="84" customWidth="1"/>
    <col min="11" max="11" width="9.140625" style="84" customWidth="1"/>
    <col min="12" max="12" width="13" style="84" customWidth="1"/>
    <col min="13" max="13" width="12.7109375" style="84" customWidth="1"/>
    <col min="14" max="14" width="14.28515625" style="84" customWidth="1"/>
    <col min="15" max="15" width="7.85546875" style="84" customWidth="1"/>
    <col min="16" max="17" width="9.140625" style="84" customWidth="1"/>
    <col min="18" max="16384" width="14.42578125" style="84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233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237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175</v>
      </c>
      <c r="D13" s="10">
        <v>220</v>
      </c>
      <c r="E13" s="11">
        <f t="shared" ref="E13:E60" si="0">SUM(C13,D13)</f>
        <v>395</v>
      </c>
      <c r="F13" s="8">
        <v>49</v>
      </c>
      <c r="G13" s="12" t="s">
        <v>21</v>
      </c>
      <c r="H13" s="60">
        <v>175</v>
      </c>
      <c r="I13" s="10">
        <v>220</v>
      </c>
      <c r="J13" s="8">
        <f t="shared" ref="J13:J60" si="1">SUM(H13,I13)</f>
        <v>395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175</v>
      </c>
      <c r="D14" s="10">
        <v>220</v>
      </c>
      <c r="E14" s="11">
        <f t="shared" si="0"/>
        <v>395</v>
      </c>
      <c r="F14" s="8">
        <f t="shared" ref="F14:F36" si="3">F13+1</f>
        <v>50</v>
      </c>
      <c r="G14" s="12" t="s">
        <v>23</v>
      </c>
      <c r="H14" s="60">
        <v>175</v>
      </c>
      <c r="I14" s="10">
        <v>220</v>
      </c>
      <c r="J14" s="8">
        <f t="shared" si="1"/>
        <v>395</v>
      </c>
      <c r="K14" s="2"/>
      <c r="L14" s="2" t="s">
        <v>20</v>
      </c>
      <c r="M14" s="7">
        <f>AVERAGE(C13:C16)</f>
        <v>175</v>
      </c>
      <c r="N14" s="7">
        <f>AVERAGE(D13:D16)</f>
        <v>220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175</v>
      </c>
      <c r="D15" s="10">
        <v>220</v>
      </c>
      <c r="E15" s="11">
        <f t="shared" si="0"/>
        <v>395</v>
      </c>
      <c r="F15" s="8">
        <f t="shared" si="3"/>
        <v>51</v>
      </c>
      <c r="G15" s="12" t="s">
        <v>25</v>
      </c>
      <c r="H15" s="60">
        <v>175</v>
      </c>
      <c r="I15" s="10">
        <v>220</v>
      </c>
      <c r="J15" s="8">
        <f t="shared" si="1"/>
        <v>395</v>
      </c>
      <c r="K15" s="2"/>
      <c r="L15" s="2" t="s">
        <v>28</v>
      </c>
      <c r="M15" s="7">
        <f>AVERAGE(C17:C20)</f>
        <v>175</v>
      </c>
      <c r="N15" s="7">
        <f>AVERAGE(D17:D20)</f>
        <v>220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175</v>
      </c>
      <c r="D16" s="10">
        <v>220</v>
      </c>
      <c r="E16" s="11">
        <f t="shared" si="0"/>
        <v>395</v>
      </c>
      <c r="F16" s="8">
        <f t="shared" si="3"/>
        <v>52</v>
      </c>
      <c r="G16" s="12" t="s">
        <v>27</v>
      </c>
      <c r="H16" s="60">
        <v>175</v>
      </c>
      <c r="I16" s="10">
        <v>220</v>
      </c>
      <c r="J16" s="8">
        <f t="shared" si="1"/>
        <v>395</v>
      </c>
      <c r="K16" s="2"/>
      <c r="L16" s="2" t="s">
        <v>36</v>
      </c>
      <c r="M16" s="7">
        <f>AVERAGE(C21:C24)</f>
        <v>175</v>
      </c>
      <c r="N16" s="7">
        <f>AVERAGE(D21:D24)</f>
        <v>220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175</v>
      </c>
      <c r="D17" s="10">
        <v>220</v>
      </c>
      <c r="E17" s="11">
        <f t="shared" si="0"/>
        <v>395</v>
      </c>
      <c r="F17" s="8">
        <f t="shared" si="3"/>
        <v>53</v>
      </c>
      <c r="G17" s="12" t="s">
        <v>29</v>
      </c>
      <c r="H17" s="60">
        <v>175</v>
      </c>
      <c r="I17" s="10">
        <v>220</v>
      </c>
      <c r="J17" s="8">
        <f t="shared" si="1"/>
        <v>395</v>
      </c>
      <c r="K17" s="2"/>
      <c r="L17" s="2" t="s">
        <v>44</v>
      </c>
      <c r="M17" s="7">
        <f>AVERAGE(C25:C28)</f>
        <v>175</v>
      </c>
      <c r="N17" s="7">
        <f>AVERAGE(D25:D28)</f>
        <v>220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175</v>
      </c>
      <c r="D18" s="10">
        <v>220</v>
      </c>
      <c r="E18" s="11">
        <f t="shared" si="0"/>
        <v>395</v>
      </c>
      <c r="F18" s="8">
        <f t="shared" si="3"/>
        <v>54</v>
      </c>
      <c r="G18" s="12" t="s">
        <v>31</v>
      </c>
      <c r="H18" s="60">
        <v>175</v>
      </c>
      <c r="I18" s="10">
        <v>220</v>
      </c>
      <c r="J18" s="8">
        <f t="shared" si="1"/>
        <v>395</v>
      </c>
      <c r="K18" s="2"/>
      <c r="L18" s="2" t="s">
        <v>52</v>
      </c>
      <c r="M18" s="7">
        <f>AVERAGE(C29:C32)</f>
        <v>175</v>
      </c>
      <c r="N18" s="7">
        <f>AVERAGE(D29:D32)</f>
        <v>220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175</v>
      </c>
      <c r="D19" s="10">
        <v>220</v>
      </c>
      <c r="E19" s="11">
        <f t="shared" si="0"/>
        <v>395</v>
      </c>
      <c r="F19" s="8">
        <f t="shared" si="3"/>
        <v>55</v>
      </c>
      <c r="G19" s="12" t="s">
        <v>33</v>
      </c>
      <c r="H19" s="60">
        <v>175</v>
      </c>
      <c r="I19" s="10">
        <v>220</v>
      </c>
      <c r="J19" s="8">
        <f t="shared" si="1"/>
        <v>395</v>
      </c>
      <c r="K19" s="2"/>
      <c r="L19" s="2" t="s">
        <v>60</v>
      </c>
      <c r="M19" s="7">
        <f>AVERAGE(C33:C36)</f>
        <v>175</v>
      </c>
      <c r="N19" s="7">
        <f>AVERAGE(D33:D36)</f>
        <v>220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175</v>
      </c>
      <c r="D20" s="10">
        <v>220</v>
      </c>
      <c r="E20" s="11">
        <f t="shared" si="0"/>
        <v>395</v>
      </c>
      <c r="F20" s="8">
        <f t="shared" si="3"/>
        <v>56</v>
      </c>
      <c r="G20" s="12" t="s">
        <v>35</v>
      </c>
      <c r="H20" s="60">
        <v>175</v>
      </c>
      <c r="I20" s="10">
        <v>220</v>
      </c>
      <c r="J20" s="8">
        <f t="shared" si="1"/>
        <v>395</v>
      </c>
      <c r="K20" s="2"/>
      <c r="L20" s="2" t="s">
        <v>68</v>
      </c>
      <c r="M20" s="7">
        <f>AVERAGE(C37:C40)</f>
        <v>175</v>
      </c>
      <c r="N20" s="7">
        <f>AVERAGE(D37:D40)</f>
        <v>220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175</v>
      </c>
      <c r="D21" s="10">
        <v>220</v>
      </c>
      <c r="E21" s="11">
        <f t="shared" si="0"/>
        <v>395</v>
      </c>
      <c r="F21" s="8">
        <f t="shared" si="3"/>
        <v>57</v>
      </c>
      <c r="G21" s="12" t="s">
        <v>37</v>
      </c>
      <c r="H21" s="60">
        <v>175</v>
      </c>
      <c r="I21" s="10">
        <v>220</v>
      </c>
      <c r="J21" s="8">
        <f t="shared" si="1"/>
        <v>395</v>
      </c>
      <c r="K21" s="2"/>
      <c r="L21" s="2" t="s">
        <v>76</v>
      </c>
      <c r="M21" s="7">
        <f>AVERAGE(C41:C44)</f>
        <v>175</v>
      </c>
      <c r="N21" s="7">
        <f>AVERAGE(D41:D44)</f>
        <v>220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175</v>
      </c>
      <c r="D22" s="10">
        <v>220</v>
      </c>
      <c r="E22" s="11">
        <f t="shared" si="0"/>
        <v>395</v>
      </c>
      <c r="F22" s="8">
        <f t="shared" si="3"/>
        <v>58</v>
      </c>
      <c r="G22" s="12" t="s">
        <v>39</v>
      </c>
      <c r="H22" s="60">
        <v>175</v>
      </c>
      <c r="I22" s="10">
        <v>220</v>
      </c>
      <c r="J22" s="8">
        <f t="shared" si="1"/>
        <v>395</v>
      </c>
      <c r="K22" s="2"/>
      <c r="L22" s="2" t="s">
        <v>84</v>
      </c>
      <c r="M22" s="7">
        <f>AVERAGE(C45:C48)</f>
        <v>175</v>
      </c>
      <c r="N22" s="7">
        <f>AVERAGE(D45:D48)</f>
        <v>220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175</v>
      </c>
      <c r="D23" s="10">
        <v>220</v>
      </c>
      <c r="E23" s="11">
        <f t="shared" si="0"/>
        <v>395</v>
      </c>
      <c r="F23" s="8">
        <f t="shared" si="3"/>
        <v>59</v>
      </c>
      <c r="G23" s="12" t="s">
        <v>41</v>
      </c>
      <c r="H23" s="60">
        <v>175</v>
      </c>
      <c r="I23" s="10">
        <v>220</v>
      </c>
      <c r="J23" s="8">
        <f t="shared" si="1"/>
        <v>395</v>
      </c>
      <c r="K23" s="2"/>
      <c r="L23" s="2" t="s">
        <v>92</v>
      </c>
      <c r="M23" s="7">
        <f>AVERAGE(C49:C52)</f>
        <v>175</v>
      </c>
      <c r="N23" s="7">
        <f>AVERAGE(D49:D52)</f>
        <v>220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175</v>
      </c>
      <c r="D24" s="10">
        <v>220</v>
      </c>
      <c r="E24" s="11">
        <f t="shared" si="0"/>
        <v>395</v>
      </c>
      <c r="F24" s="8">
        <f t="shared" si="3"/>
        <v>60</v>
      </c>
      <c r="G24" s="12" t="s">
        <v>43</v>
      </c>
      <c r="H24" s="60">
        <v>175</v>
      </c>
      <c r="I24" s="10">
        <v>220</v>
      </c>
      <c r="J24" s="8">
        <f t="shared" si="1"/>
        <v>395</v>
      </c>
      <c r="K24" s="2"/>
      <c r="L24" s="13" t="s">
        <v>100</v>
      </c>
      <c r="M24" s="7">
        <f>AVERAGE(C53:C56)</f>
        <v>175</v>
      </c>
      <c r="N24" s="7">
        <f>AVERAGE(D53:D56)</f>
        <v>220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175</v>
      </c>
      <c r="D25" s="10">
        <v>220</v>
      </c>
      <c r="E25" s="11">
        <f t="shared" si="0"/>
        <v>395</v>
      </c>
      <c r="F25" s="8">
        <f t="shared" si="3"/>
        <v>61</v>
      </c>
      <c r="G25" s="12" t="s">
        <v>45</v>
      </c>
      <c r="H25" s="60">
        <v>175</v>
      </c>
      <c r="I25" s="10">
        <v>220</v>
      </c>
      <c r="J25" s="8">
        <f t="shared" si="1"/>
        <v>395</v>
      </c>
      <c r="K25" s="2"/>
      <c r="L25" s="16" t="s">
        <v>108</v>
      </c>
      <c r="M25" s="7">
        <f>AVERAGE(C57:C60)</f>
        <v>175</v>
      </c>
      <c r="N25" s="7">
        <f>AVERAGE(D57:D60)</f>
        <v>220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175</v>
      </c>
      <c r="D26" s="10">
        <v>220</v>
      </c>
      <c r="E26" s="11">
        <f t="shared" si="0"/>
        <v>395</v>
      </c>
      <c r="F26" s="8">
        <f t="shared" si="3"/>
        <v>62</v>
      </c>
      <c r="G26" s="12" t="s">
        <v>47</v>
      </c>
      <c r="H26" s="60">
        <v>175</v>
      </c>
      <c r="I26" s="10">
        <v>220</v>
      </c>
      <c r="J26" s="8">
        <f t="shared" si="1"/>
        <v>395</v>
      </c>
      <c r="K26" s="2"/>
      <c r="L26" s="16" t="s">
        <v>21</v>
      </c>
      <c r="M26" s="7">
        <f>AVERAGE(H13:H16)</f>
        <v>175</v>
      </c>
      <c r="N26" s="7">
        <f>AVERAGE(I13:I16)</f>
        <v>220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175</v>
      </c>
      <c r="D27" s="10">
        <v>220</v>
      </c>
      <c r="E27" s="11">
        <f t="shared" si="0"/>
        <v>395</v>
      </c>
      <c r="F27" s="8">
        <f t="shared" si="3"/>
        <v>63</v>
      </c>
      <c r="G27" s="12" t="s">
        <v>49</v>
      </c>
      <c r="H27" s="60">
        <v>175</v>
      </c>
      <c r="I27" s="10">
        <v>220</v>
      </c>
      <c r="J27" s="8">
        <f t="shared" si="1"/>
        <v>395</v>
      </c>
      <c r="K27" s="2"/>
      <c r="L27" s="24" t="s">
        <v>29</v>
      </c>
      <c r="M27" s="7">
        <f>AVERAGE(H17:H20)</f>
        <v>175</v>
      </c>
      <c r="N27" s="7">
        <f>AVERAGE(I17:I20)</f>
        <v>220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175</v>
      </c>
      <c r="D28" s="10">
        <v>220</v>
      </c>
      <c r="E28" s="11">
        <f t="shared" si="0"/>
        <v>395</v>
      </c>
      <c r="F28" s="8">
        <f t="shared" si="3"/>
        <v>64</v>
      </c>
      <c r="G28" s="12" t="s">
        <v>51</v>
      </c>
      <c r="H28" s="60">
        <v>175</v>
      </c>
      <c r="I28" s="10">
        <v>220</v>
      </c>
      <c r="J28" s="8">
        <f t="shared" si="1"/>
        <v>395</v>
      </c>
      <c r="K28" s="2"/>
      <c r="L28" s="2" t="s">
        <v>37</v>
      </c>
      <c r="M28" s="7">
        <f>AVERAGE(H21:H24)</f>
        <v>175</v>
      </c>
      <c r="N28" s="7">
        <f>AVERAGE(I21:I24)</f>
        <v>220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175</v>
      </c>
      <c r="D29" s="10">
        <v>220</v>
      </c>
      <c r="E29" s="11">
        <f t="shared" si="0"/>
        <v>395</v>
      </c>
      <c r="F29" s="8">
        <f t="shared" si="3"/>
        <v>65</v>
      </c>
      <c r="G29" s="12" t="s">
        <v>53</v>
      </c>
      <c r="H29" s="60">
        <v>175</v>
      </c>
      <c r="I29" s="10">
        <v>220</v>
      </c>
      <c r="J29" s="8">
        <f t="shared" si="1"/>
        <v>395</v>
      </c>
      <c r="K29" s="2"/>
      <c r="L29" s="2" t="s">
        <v>45</v>
      </c>
      <c r="M29" s="7">
        <f>AVERAGE(H25:H28)</f>
        <v>175</v>
      </c>
      <c r="N29" s="7">
        <f>AVERAGE(I25:I28)</f>
        <v>220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175</v>
      </c>
      <c r="D30" s="10">
        <v>220</v>
      </c>
      <c r="E30" s="11">
        <f t="shared" si="0"/>
        <v>395</v>
      </c>
      <c r="F30" s="8">
        <f t="shared" si="3"/>
        <v>66</v>
      </c>
      <c r="G30" s="12" t="s">
        <v>55</v>
      </c>
      <c r="H30" s="60">
        <v>175</v>
      </c>
      <c r="I30" s="10">
        <v>220</v>
      </c>
      <c r="J30" s="8">
        <f t="shared" si="1"/>
        <v>395</v>
      </c>
      <c r="K30" s="2"/>
      <c r="L30" s="2" t="s">
        <v>53</v>
      </c>
      <c r="M30" s="7">
        <f>AVERAGE(H29:H32)</f>
        <v>175</v>
      </c>
      <c r="N30" s="7">
        <f>AVERAGE(I29:I32)</f>
        <v>220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175</v>
      </c>
      <c r="D31" s="10">
        <v>220</v>
      </c>
      <c r="E31" s="11">
        <f t="shared" si="0"/>
        <v>395</v>
      </c>
      <c r="F31" s="8">
        <f t="shared" si="3"/>
        <v>67</v>
      </c>
      <c r="G31" s="12" t="s">
        <v>57</v>
      </c>
      <c r="H31" s="60">
        <v>175</v>
      </c>
      <c r="I31" s="10">
        <v>220</v>
      </c>
      <c r="J31" s="8">
        <f t="shared" si="1"/>
        <v>395</v>
      </c>
      <c r="K31" s="2"/>
      <c r="L31" s="2" t="s">
        <v>61</v>
      </c>
      <c r="M31" s="7">
        <f>AVERAGE(H33:H36)</f>
        <v>175</v>
      </c>
      <c r="N31" s="7">
        <f>AVERAGE(I33:I36)</f>
        <v>220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175</v>
      </c>
      <c r="D32" s="10">
        <v>220</v>
      </c>
      <c r="E32" s="11">
        <f t="shared" si="0"/>
        <v>395</v>
      </c>
      <c r="F32" s="8">
        <f t="shared" si="3"/>
        <v>68</v>
      </c>
      <c r="G32" s="12" t="s">
        <v>59</v>
      </c>
      <c r="H32" s="60">
        <v>175</v>
      </c>
      <c r="I32" s="10">
        <v>220</v>
      </c>
      <c r="J32" s="8">
        <f t="shared" si="1"/>
        <v>395</v>
      </c>
      <c r="K32" s="2"/>
      <c r="L32" s="2" t="s">
        <v>69</v>
      </c>
      <c r="M32" s="7">
        <f>AVERAGE(H37:H40)</f>
        <v>175</v>
      </c>
      <c r="N32" s="7">
        <f>AVERAGE(I37:I40)</f>
        <v>220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175</v>
      </c>
      <c r="D33" s="10">
        <v>220</v>
      </c>
      <c r="E33" s="11">
        <f t="shared" si="0"/>
        <v>395</v>
      </c>
      <c r="F33" s="8">
        <f t="shared" si="3"/>
        <v>69</v>
      </c>
      <c r="G33" s="12" t="s">
        <v>61</v>
      </c>
      <c r="H33" s="60">
        <v>175</v>
      </c>
      <c r="I33" s="10">
        <v>220</v>
      </c>
      <c r="J33" s="8">
        <f t="shared" si="1"/>
        <v>395</v>
      </c>
      <c r="K33" s="2"/>
      <c r="L33" s="2" t="s">
        <v>77</v>
      </c>
      <c r="M33" s="7">
        <f>AVERAGE(H41:H44)</f>
        <v>175</v>
      </c>
      <c r="N33" s="7">
        <f>AVERAGE(I41:I44)</f>
        <v>220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175</v>
      </c>
      <c r="D34" s="10">
        <v>220</v>
      </c>
      <c r="E34" s="11">
        <f t="shared" si="0"/>
        <v>395</v>
      </c>
      <c r="F34" s="8">
        <f t="shared" si="3"/>
        <v>70</v>
      </c>
      <c r="G34" s="12" t="s">
        <v>63</v>
      </c>
      <c r="H34" s="60">
        <v>175</v>
      </c>
      <c r="I34" s="10">
        <v>220</v>
      </c>
      <c r="J34" s="8">
        <f t="shared" si="1"/>
        <v>395</v>
      </c>
      <c r="K34" s="2"/>
      <c r="L34" s="2" t="s">
        <v>85</v>
      </c>
      <c r="M34" s="7">
        <f>AVERAGE(H45:H48)</f>
        <v>175</v>
      </c>
      <c r="N34" s="7">
        <f>AVERAGE(I45:I48)</f>
        <v>220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175</v>
      </c>
      <c r="D35" s="10">
        <v>220</v>
      </c>
      <c r="E35" s="11">
        <f t="shared" si="0"/>
        <v>395</v>
      </c>
      <c r="F35" s="8">
        <f t="shared" si="3"/>
        <v>71</v>
      </c>
      <c r="G35" s="12" t="s">
        <v>65</v>
      </c>
      <c r="H35" s="60">
        <v>175</v>
      </c>
      <c r="I35" s="10">
        <v>220</v>
      </c>
      <c r="J35" s="8">
        <f t="shared" si="1"/>
        <v>395</v>
      </c>
      <c r="K35" s="2"/>
      <c r="L35" s="2" t="s">
        <v>93</v>
      </c>
      <c r="M35" s="7">
        <f>AVERAGE(H49:H52)</f>
        <v>175</v>
      </c>
      <c r="N35" s="7">
        <f>AVERAGE(I49:I52)</f>
        <v>220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175</v>
      </c>
      <c r="D36" s="10">
        <v>220</v>
      </c>
      <c r="E36" s="11">
        <f t="shared" si="0"/>
        <v>395</v>
      </c>
      <c r="F36" s="8">
        <f t="shared" si="3"/>
        <v>72</v>
      </c>
      <c r="G36" s="12" t="s">
        <v>67</v>
      </c>
      <c r="H36" s="60">
        <v>175</v>
      </c>
      <c r="I36" s="10">
        <v>220</v>
      </c>
      <c r="J36" s="8">
        <f t="shared" si="1"/>
        <v>395</v>
      </c>
      <c r="K36" s="2"/>
      <c r="L36" s="108" t="s">
        <v>101</v>
      </c>
      <c r="M36" s="7">
        <f>AVERAGE(H53:H56)</f>
        <v>175</v>
      </c>
      <c r="N36" s="7">
        <f>AVERAGE(I53:I56)</f>
        <v>220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175</v>
      </c>
      <c r="D37" s="10">
        <v>220</v>
      </c>
      <c r="E37" s="11">
        <f t="shared" si="0"/>
        <v>395</v>
      </c>
      <c r="F37" s="8">
        <v>73</v>
      </c>
      <c r="G37" s="12" t="s">
        <v>69</v>
      </c>
      <c r="H37" s="60">
        <v>175</v>
      </c>
      <c r="I37" s="10">
        <v>220</v>
      </c>
      <c r="J37" s="8">
        <f t="shared" si="1"/>
        <v>395</v>
      </c>
      <c r="K37" s="2"/>
      <c r="L37" s="108" t="s">
        <v>109</v>
      </c>
      <c r="M37" s="7">
        <f>AVERAGE(H57:H60)</f>
        <v>175</v>
      </c>
      <c r="N37" s="7">
        <f>AVERAGE(I57:I60)</f>
        <v>220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175</v>
      </c>
      <c r="D38" s="10">
        <v>220</v>
      </c>
      <c r="E38" s="8">
        <f t="shared" si="0"/>
        <v>395</v>
      </c>
      <c r="F38" s="8">
        <f t="shared" ref="F38:F60" si="5">F37+1</f>
        <v>74</v>
      </c>
      <c r="G38" s="12" t="s">
        <v>71</v>
      </c>
      <c r="H38" s="60">
        <v>175</v>
      </c>
      <c r="I38" s="10">
        <v>220</v>
      </c>
      <c r="J38" s="8">
        <f t="shared" si="1"/>
        <v>395</v>
      </c>
      <c r="K38" s="2"/>
      <c r="L38" s="108" t="s">
        <v>299</v>
      </c>
      <c r="M38" s="108">
        <f>AVERAGE(M14:M37)</f>
        <v>175</v>
      </c>
      <c r="N38" s="108">
        <f>AVERAGE(N14:N37)</f>
        <v>220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175</v>
      </c>
      <c r="D39" s="10">
        <v>220</v>
      </c>
      <c r="E39" s="8">
        <f t="shared" si="0"/>
        <v>395</v>
      </c>
      <c r="F39" s="8">
        <f t="shared" si="5"/>
        <v>75</v>
      </c>
      <c r="G39" s="12" t="s">
        <v>73</v>
      </c>
      <c r="H39" s="60">
        <v>175</v>
      </c>
      <c r="I39" s="10">
        <v>220</v>
      </c>
      <c r="J39" s="8">
        <f t="shared" si="1"/>
        <v>395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175</v>
      </c>
      <c r="D40" s="10">
        <v>220</v>
      </c>
      <c r="E40" s="8">
        <f t="shared" si="0"/>
        <v>395</v>
      </c>
      <c r="F40" s="8">
        <f t="shared" si="5"/>
        <v>76</v>
      </c>
      <c r="G40" s="12" t="s">
        <v>75</v>
      </c>
      <c r="H40" s="60">
        <v>175</v>
      </c>
      <c r="I40" s="10">
        <v>220</v>
      </c>
      <c r="J40" s="8">
        <f t="shared" si="1"/>
        <v>395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175</v>
      </c>
      <c r="D41" s="10">
        <v>220</v>
      </c>
      <c r="E41" s="8">
        <f t="shared" si="0"/>
        <v>395</v>
      </c>
      <c r="F41" s="8">
        <f t="shared" si="5"/>
        <v>77</v>
      </c>
      <c r="G41" s="12" t="s">
        <v>77</v>
      </c>
      <c r="H41" s="60">
        <v>175</v>
      </c>
      <c r="I41" s="10">
        <v>220</v>
      </c>
      <c r="J41" s="8">
        <f t="shared" si="1"/>
        <v>395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175</v>
      </c>
      <c r="D42" s="10">
        <v>220</v>
      </c>
      <c r="E42" s="8">
        <f t="shared" si="0"/>
        <v>395</v>
      </c>
      <c r="F42" s="8">
        <f t="shared" si="5"/>
        <v>78</v>
      </c>
      <c r="G42" s="12" t="s">
        <v>79</v>
      </c>
      <c r="H42" s="60">
        <v>175</v>
      </c>
      <c r="I42" s="10">
        <v>220</v>
      </c>
      <c r="J42" s="8">
        <f t="shared" si="1"/>
        <v>395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175</v>
      </c>
      <c r="D43" s="10">
        <v>220</v>
      </c>
      <c r="E43" s="8">
        <f t="shared" si="0"/>
        <v>395</v>
      </c>
      <c r="F43" s="8">
        <f t="shared" si="5"/>
        <v>79</v>
      </c>
      <c r="G43" s="12" t="s">
        <v>81</v>
      </c>
      <c r="H43" s="60">
        <v>175</v>
      </c>
      <c r="I43" s="10">
        <v>220</v>
      </c>
      <c r="J43" s="8">
        <f t="shared" si="1"/>
        <v>395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175</v>
      </c>
      <c r="D44" s="10">
        <v>220</v>
      </c>
      <c r="E44" s="8">
        <f t="shared" si="0"/>
        <v>395</v>
      </c>
      <c r="F44" s="8">
        <f t="shared" si="5"/>
        <v>80</v>
      </c>
      <c r="G44" s="12" t="s">
        <v>83</v>
      </c>
      <c r="H44" s="60">
        <v>175</v>
      </c>
      <c r="I44" s="10">
        <v>220</v>
      </c>
      <c r="J44" s="8">
        <f t="shared" si="1"/>
        <v>395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175</v>
      </c>
      <c r="D45" s="10">
        <v>220</v>
      </c>
      <c r="E45" s="8">
        <f t="shared" si="0"/>
        <v>395</v>
      </c>
      <c r="F45" s="8">
        <f t="shared" si="5"/>
        <v>81</v>
      </c>
      <c r="G45" s="12" t="s">
        <v>85</v>
      </c>
      <c r="H45" s="60">
        <v>175</v>
      </c>
      <c r="I45" s="10">
        <v>220</v>
      </c>
      <c r="J45" s="8">
        <f t="shared" si="1"/>
        <v>395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175</v>
      </c>
      <c r="D46" s="10">
        <v>220</v>
      </c>
      <c r="E46" s="8">
        <f t="shared" si="0"/>
        <v>395</v>
      </c>
      <c r="F46" s="8">
        <f t="shared" si="5"/>
        <v>82</v>
      </c>
      <c r="G46" s="12" t="s">
        <v>87</v>
      </c>
      <c r="H46" s="60">
        <v>175</v>
      </c>
      <c r="I46" s="10">
        <v>220</v>
      </c>
      <c r="J46" s="8">
        <f t="shared" si="1"/>
        <v>395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175</v>
      </c>
      <c r="D47" s="10">
        <v>220</v>
      </c>
      <c r="E47" s="8">
        <f t="shared" si="0"/>
        <v>395</v>
      </c>
      <c r="F47" s="8">
        <f t="shared" si="5"/>
        <v>83</v>
      </c>
      <c r="G47" s="12" t="s">
        <v>89</v>
      </c>
      <c r="H47" s="60">
        <v>175</v>
      </c>
      <c r="I47" s="10">
        <v>220</v>
      </c>
      <c r="J47" s="8">
        <f t="shared" si="1"/>
        <v>395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175</v>
      </c>
      <c r="D48" s="10">
        <v>220</v>
      </c>
      <c r="E48" s="8">
        <f t="shared" si="0"/>
        <v>395</v>
      </c>
      <c r="F48" s="8">
        <f t="shared" si="5"/>
        <v>84</v>
      </c>
      <c r="G48" s="12" t="s">
        <v>91</v>
      </c>
      <c r="H48" s="60">
        <v>175</v>
      </c>
      <c r="I48" s="10">
        <v>220</v>
      </c>
      <c r="J48" s="8">
        <f t="shared" si="1"/>
        <v>395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175</v>
      </c>
      <c r="D49" s="10">
        <v>220</v>
      </c>
      <c r="E49" s="8">
        <f t="shared" si="0"/>
        <v>395</v>
      </c>
      <c r="F49" s="8">
        <f t="shared" si="5"/>
        <v>85</v>
      </c>
      <c r="G49" s="12" t="s">
        <v>93</v>
      </c>
      <c r="H49" s="60">
        <v>175</v>
      </c>
      <c r="I49" s="10">
        <v>220</v>
      </c>
      <c r="J49" s="8">
        <f t="shared" si="1"/>
        <v>395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175</v>
      </c>
      <c r="D50" s="10">
        <v>220</v>
      </c>
      <c r="E50" s="8">
        <f t="shared" si="0"/>
        <v>395</v>
      </c>
      <c r="F50" s="8">
        <f t="shared" si="5"/>
        <v>86</v>
      </c>
      <c r="G50" s="12" t="s">
        <v>95</v>
      </c>
      <c r="H50" s="60">
        <v>175</v>
      </c>
      <c r="I50" s="10">
        <v>220</v>
      </c>
      <c r="J50" s="8">
        <f t="shared" si="1"/>
        <v>395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175</v>
      </c>
      <c r="D51" s="10">
        <v>220</v>
      </c>
      <c r="E51" s="8">
        <f t="shared" si="0"/>
        <v>395</v>
      </c>
      <c r="F51" s="8">
        <f t="shared" si="5"/>
        <v>87</v>
      </c>
      <c r="G51" s="12" t="s">
        <v>97</v>
      </c>
      <c r="H51" s="60">
        <v>175</v>
      </c>
      <c r="I51" s="10">
        <v>220</v>
      </c>
      <c r="J51" s="8">
        <f t="shared" si="1"/>
        <v>395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175</v>
      </c>
      <c r="D52" s="10">
        <v>220</v>
      </c>
      <c r="E52" s="8">
        <f t="shared" si="0"/>
        <v>395</v>
      </c>
      <c r="F52" s="8">
        <f t="shared" si="5"/>
        <v>88</v>
      </c>
      <c r="G52" s="12" t="s">
        <v>99</v>
      </c>
      <c r="H52" s="60">
        <v>175</v>
      </c>
      <c r="I52" s="10">
        <v>220</v>
      </c>
      <c r="J52" s="8">
        <f t="shared" si="1"/>
        <v>395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175</v>
      </c>
      <c r="D53" s="10">
        <v>220</v>
      </c>
      <c r="E53" s="8">
        <f t="shared" si="0"/>
        <v>395</v>
      </c>
      <c r="F53" s="8">
        <f t="shared" si="5"/>
        <v>89</v>
      </c>
      <c r="G53" s="12" t="s">
        <v>101</v>
      </c>
      <c r="H53" s="60">
        <v>175</v>
      </c>
      <c r="I53" s="10">
        <v>220</v>
      </c>
      <c r="J53" s="8">
        <f t="shared" si="1"/>
        <v>395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175</v>
      </c>
      <c r="D54" s="10">
        <v>220</v>
      </c>
      <c r="E54" s="8">
        <f t="shared" si="0"/>
        <v>395</v>
      </c>
      <c r="F54" s="8">
        <f t="shared" si="5"/>
        <v>90</v>
      </c>
      <c r="G54" s="12" t="s">
        <v>103</v>
      </c>
      <c r="H54" s="60">
        <v>175</v>
      </c>
      <c r="I54" s="10">
        <v>220</v>
      </c>
      <c r="J54" s="8">
        <f t="shared" si="1"/>
        <v>395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175</v>
      </c>
      <c r="D55" s="10">
        <v>220</v>
      </c>
      <c r="E55" s="8">
        <f t="shared" si="0"/>
        <v>395</v>
      </c>
      <c r="F55" s="8">
        <f t="shared" si="5"/>
        <v>91</v>
      </c>
      <c r="G55" s="12" t="s">
        <v>105</v>
      </c>
      <c r="H55" s="60">
        <v>175</v>
      </c>
      <c r="I55" s="10">
        <v>220</v>
      </c>
      <c r="J55" s="8">
        <f t="shared" si="1"/>
        <v>395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175</v>
      </c>
      <c r="D56" s="10">
        <v>220</v>
      </c>
      <c r="E56" s="8">
        <f t="shared" si="0"/>
        <v>395</v>
      </c>
      <c r="F56" s="8">
        <f t="shared" si="5"/>
        <v>92</v>
      </c>
      <c r="G56" s="12" t="s">
        <v>107</v>
      </c>
      <c r="H56" s="60">
        <v>175</v>
      </c>
      <c r="I56" s="10">
        <v>220</v>
      </c>
      <c r="J56" s="8">
        <f t="shared" si="1"/>
        <v>395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175</v>
      </c>
      <c r="D57" s="10">
        <v>220</v>
      </c>
      <c r="E57" s="8">
        <f t="shared" si="0"/>
        <v>395</v>
      </c>
      <c r="F57" s="8">
        <f t="shared" si="5"/>
        <v>93</v>
      </c>
      <c r="G57" s="12" t="s">
        <v>109</v>
      </c>
      <c r="H57" s="60">
        <v>175</v>
      </c>
      <c r="I57" s="10">
        <v>220</v>
      </c>
      <c r="J57" s="8">
        <f t="shared" si="1"/>
        <v>395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175</v>
      </c>
      <c r="D58" s="10">
        <v>220</v>
      </c>
      <c r="E58" s="8">
        <f t="shared" si="0"/>
        <v>395</v>
      </c>
      <c r="F58" s="8">
        <f t="shared" si="5"/>
        <v>94</v>
      </c>
      <c r="G58" s="12" t="s">
        <v>111</v>
      </c>
      <c r="H58" s="60">
        <v>175</v>
      </c>
      <c r="I58" s="10">
        <v>220</v>
      </c>
      <c r="J58" s="8">
        <f t="shared" si="1"/>
        <v>395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175</v>
      </c>
      <c r="D59" s="10">
        <v>220</v>
      </c>
      <c r="E59" s="17">
        <f t="shared" si="0"/>
        <v>395</v>
      </c>
      <c r="F59" s="17">
        <f t="shared" si="5"/>
        <v>95</v>
      </c>
      <c r="G59" s="18" t="s">
        <v>113</v>
      </c>
      <c r="H59" s="60">
        <v>175</v>
      </c>
      <c r="I59" s="10">
        <v>220</v>
      </c>
      <c r="J59" s="17">
        <f t="shared" si="1"/>
        <v>395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175</v>
      </c>
      <c r="D60" s="10">
        <v>220</v>
      </c>
      <c r="E60" s="17">
        <f t="shared" si="0"/>
        <v>395</v>
      </c>
      <c r="F60" s="17">
        <f t="shared" si="5"/>
        <v>96</v>
      </c>
      <c r="G60" s="18" t="s">
        <v>115</v>
      </c>
      <c r="H60" s="60">
        <v>175</v>
      </c>
      <c r="I60" s="10">
        <v>220</v>
      </c>
      <c r="J60" s="17">
        <f t="shared" si="1"/>
        <v>395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5.25" customHeight="1" x14ac:dyDescent="0.25">
      <c r="A62" s="136" t="s">
        <v>214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234</v>
      </c>
      <c r="F63" s="144"/>
      <c r="G63" s="145"/>
      <c r="H63" s="21">
        <v>4.57</v>
      </c>
      <c r="I63" s="21">
        <v>0</v>
      </c>
      <c r="J63" s="21">
        <f>H63+I63</f>
        <v>4.57</v>
      </c>
      <c r="K63" s="2"/>
      <c r="L63" s="22">
        <f>306+23.33</f>
        <v>329.33</v>
      </c>
      <c r="M63" s="32">
        <f>L63/1000</f>
        <v>0.32933000000000001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235</v>
      </c>
      <c r="F64" s="147"/>
      <c r="G64" s="148"/>
      <c r="H64" s="36">
        <f>K82</f>
        <v>0.32933000000000001</v>
      </c>
      <c r="I64" s="36">
        <f>L82</f>
        <v>0</v>
      </c>
      <c r="J64" s="36">
        <f>H64+I64</f>
        <v>0.32933000000000001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236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0.48399999999999999</v>
      </c>
      <c r="N66" s="28">
        <v>3.4000000000000002E-2</v>
      </c>
      <c r="O66" s="29">
        <f>M66+N66</f>
        <v>0.51800000000000002</v>
      </c>
      <c r="P66" s="29">
        <f>O66/J63*100</f>
        <v>11.334792122538293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H63+H64-M66-0.018-N66-0.018</f>
        <v>4.3453300000000006</v>
      </c>
      <c r="N67" s="29">
        <f>I63+I64</f>
        <v>0</v>
      </c>
      <c r="O67" s="7"/>
      <c r="P67" s="7"/>
      <c r="Q67" s="7"/>
    </row>
    <row r="68" spans="1:17" ht="25.5" customHeight="1" x14ac:dyDescent="0.25">
      <c r="A68" s="77"/>
      <c r="B68" s="77"/>
      <c r="C68" s="77"/>
      <c r="D68" s="77"/>
      <c r="E68" s="77"/>
      <c r="F68" s="77"/>
      <c r="G68" s="77"/>
      <c r="H68" s="78"/>
      <c r="I68" s="79"/>
      <c r="J68" s="79"/>
      <c r="K68" s="2"/>
      <c r="L68" s="4" t="s">
        <v>220</v>
      </c>
      <c r="M68" s="29"/>
      <c r="N68" s="29">
        <f>220*24/1000</f>
        <v>5.28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M67/24</f>
        <v>0.18105541666666669</v>
      </c>
      <c r="N69" s="32">
        <f>(N67+N68)/24</f>
        <v>0.22</v>
      </c>
      <c r="O69" s="23"/>
      <c r="P69" s="32">
        <f>M69+N69</f>
        <v>0.40105541666666666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181.0554166666667</v>
      </c>
      <c r="N70" s="29">
        <f>N69*1000</f>
        <v>220</v>
      </c>
      <c r="O70" s="23"/>
      <c r="P70" s="29">
        <f>M70+N70</f>
        <v>401.0554166666667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34"/>
      <c r="B72" s="135"/>
      <c r="C72" s="135"/>
      <c r="D72" s="135"/>
      <c r="E72" s="83"/>
      <c r="F72" s="2"/>
      <c r="G72" s="2"/>
      <c r="H72" s="2"/>
      <c r="I72" s="2"/>
      <c r="J72" s="83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0.28276000000000001</v>
      </c>
      <c r="L81" s="29">
        <v>0</v>
      </c>
      <c r="M81" s="32">
        <f>K81+L81</f>
        <v>0.28276000000000001</v>
      </c>
      <c r="N81" s="32">
        <f>M81-M63</f>
        <v>-4.657E-2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f>K81-N81</f>
        <v>0.32933000000000001</v>
      </c>
      <c r="L82" s="35">
        <v>0</v>
      </c>
      <c r="M82" s="32">
        <f>K82+L82</f>
        <v>0.32933000000000001</v>
      </c>
      <c r="N82" s="32">
        <f>N81/2</f>
        <v>-2.3285E-2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86" customWidth="1"/>
    <col min="2" max="2" width="18.5703125" style="86" customWidth="1"/>
    <col min="3" max="4" width="12.7109375" style="86" customWidth="1"/>
    <col min="5" max="5" width="14.7109375" style="86" customWidth="1"/>
    <col min="6" max="6" width="12.42578125" style="86" customWidth="1"/>
    <col min="7" max="7" width="15.140625" style="86" customWidth="1"/>
    <col min="8" max="9" width="12.7109375" style="86" customWidth="1"/>
    <col min="10" max="10" width="15" style="86" customWidth="1"/>
    <col min="11" max="11" width="9.140625" style="86" customWidth="1"/>
    <col min="12" max="12" width="13" style="86" customWidth="1"/>
    <col min="13" max="13" width="12.7109375" style="86" customWidth="1"/>
    <col min="14" max="14" width="14.28515625" style="86" customWidth="1"/>
    <col min="15" max="15" width="7.85546875" style="86" customWidth="1"/>
    <col min="16" max="17" width="9.140625" style="86" customWidth="1"/>
    <col min="18" max="16384" width="14.42578125" style="86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238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242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175</v>
      </c>
      <c r="D13" s="10">
        <v>220</v>
      </c>
      <c r="E13" s="11">
        <f t="shared" ref="E13:E60" si="0">SUM(C13,D13)</f>
        <v>395</v>
      </c>
      <c r="F13" s="8">
        <v>49</v>
      </c>
      <c r="G13" s="12" t="s">
        <v>21</v>
      </c>
      <c r="H13" s="60">
        <v>175</v>
      </c>
      <c r="I13" s="10">
        <v>220</v>
      </c>
      <c r="J13" s="8">
        <f t="shared" ref="J13:J60" si="1">SUM(H13,I13)</f>
        <v>395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175</v>
      </c>
      <c r="D14" s="10">
        <v>220</v>
      </c>
      <c r="E14" s="11">
        <f t="shared" si="0"/>
        <v>395</v>
      </c>
      <c r="F14" s="8">
        <f t="shared" ref="F14:F36" si="3">F13+1</f>
        <v>50</v>
      </c>
      <c r="G14" s="12" t="s">
        <v>23</v>
      </c>
      <c r="H14" s="60">
        <v>175</v>
      </c>
      <c r="I14" s="10">
        <v>220</v>
      </c>
      <c r="J14" s="8">
        <f t="shared" si="1"/>
        <v>395</v>
      </c>
      <c r="K14" s="2"/>
      <c r="L14" s="2" t="s">
        <v>20</v>
      </c>
      <c r="M14" s="7">
        <f>AVERAGE(C13:C16)</f>
        <v>175</v>
      </c>
      <c r="N14" s="7">
        <f>AVERAGE(D13:D16)</f>
        <v>220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175</v>
      </c>
      <c r="D15" s="10">
        <v>220</v>
      </c>
      <c r="E15" s="11">
        <f t="shared" si="0"/>
        <v>395</v>
      </c>
      <c r="F15" s="8">
        <f t="shared" si="3"/>
        <v>51</v>
      </c>
      <c r="G15" s="12" t="s">
        <v>25</v>
      </c>
      <c r="H15" s="60">
        <v>175</v>
      </c>
      <c r="I15" s="10">
        <v>220</v>
      </c>
      <c r="J15" s="8">
        <f t="shared" si="1"/>
        <v>395</v>
      </c>
      <c r="K15" s="2"/>
      <c r="L15" s="2" t="s">
        <v>28</v>
      </c>
      <c r="M15" s="7">
        <f>AVERAGE(C17:C20)</f>
        <v>175</v>
      </c>
      <c r="N15" s="7">
        <f>AVERAGE(D17:D20)</f>
        <v>220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175</v>
      </c>
      <c r="D16" s="10">
        <v>220</v>
      </c>
      <c r="E16" s="11">
        <f t="shared" si="0"/>
        <v>395</v>
      </c>
      <c r="F16" s="8">
        <f t="shared" si="3"/>
        <v>52</v>
      </c>
      <c r="G16" s="12" t="s">
        <v>27</v>
      </c>
      <c r="H16" s="60">
        <v>175</v>
      </c>
      <c r="I16" s="10">
        <v>220</v>
      </c>
      <c r="J16" s="8">
        <f t="shared" si="1"/>
        <v>395</v>
      </c>
      <c r="K16" s="2"/>
      <c r="L16" s="2" t="s">
        <v>36</v>
      </c>
      <c r="M16" s="7">
        <f>AVERAGE(C21:C24)</f>
        <v>175</v>
      </c>
      <c r="N16" s="7">
        <f>AVERAGE(D21:D24)</f>
        <v>220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175</v>
      </c>
      <c r="D17" s="10">
        <v>220</v>
      </c>
      <c r="E17" s="11">
        <f t="shared" si="0"/>
        <v>395</v>
      </c>
      <c r="F17" s="8">
        <f t="shared" si="3"/>
        <v>53</v>
      </c>
      <c r="G17" s="12" t="s">
        <v>29</v>
      </c>
      <c r="H17" s="60">
        <v>175</v>
      </c>
      <c r="I17" s="10">
        <v>220</v>
      </c>
      <c r="J17" s="8">
        <f t="shared" si="1"/>
        <v>395</v>
      </c>
      <c r="K17" s="2"/>
      <c r="L17" s="2" t="s">
        <v>44</v>
      </c>
      <c r="M17" s="7">
        <f>AVERAGE(C25:C28)</f>
        <v>175</v>
      </c>
      <c r="N17" s="7">
        <f>AVERAGE(D25:D28)</f>
        <v>220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175</v>
      </c>
      <c r="D18" s="10">
        <v>220</v>
      </c>
      <c r="E18" s="11">
        <f t="shared" si="0"/>
        <v>395</v>
      </c>
      <c r="F18" s="8">
        <f t="shared" si="3"/>
        <v>54</v>
      </c>
      <c r="G18" s="12" t="s">
        <v>31</v>
      </c>
      <c r="H18" s="60">
        <v>175</v>
      </c>
      <c r="I18" s="10">
        <v>220</v>
      </c>
      <c r="J18" s="8">
        <f t="shared" si="1"/>
        <v>395</v>
      </c>
      <c r="K18" s="2"/>
      <c r="L18" s="2" t="s">
        <v>52</v>
      </c>
      <c r="M18" s="7">
        <f>AVERAGE(C29:C32)</f>
        <v>175</v>
      </c>
      <c r="N18" s="7">
        <f>AVERAGE(D29:D32)</f>
        <v>220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175</v>
      </c>
      <c r="D19" s="10">
        <v>220</v>
      </c>
      <c r="E19" s="11">
        <f t="shared" si="0"/>
        <v>395</v>
      </c>
      <c r="F19" s="8">
        <f t="shared" si="3"/>
        <v>55</v>
      </c>
      <c r="G19" s="12" t="s">
        <v>33</v>
      </c>
      <c r="H19" s="60">
        <v>175</v>
      </c>
      <c r="I19" s="10">
        <v>220</v>
      </c>
      <c r="J19" s="8">
        <f t="shared" si="1"/>
        <v>395</v>
      </c>
      <c r="K19" s="2"/>
      <c r="L19" s="2" t="s">
        <v>60</v>
      </c>
      <c r="M19" s="7">
        <f>AVERAGE(C33:C36)</f>
        <v>175</v>
      </c>
      <c r="N19" s="7">
        <f>AVERAGE(D33:D36)</f>
        <v>220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175</v>
      </c>
      <c r="D20" s="10">
        <v>220</v>
      </c>
      <c r="E20" s="11">
        <f t="shared" si="0"/>
        <v>395</v>
      </c>
      <c r="F20" s="8">
        <f t="shared" si="3"/>
        <v>56</v>
      </c>
      <c r="G20" s="12" t="s">
        <v>35</v>
      </c>
      <c r="H20" s="60">
        <v>175</v>
      </c>
      <c r="I20" s="10">
        <v>220</v>
      </c>
      <c r="J20" s="8">
        <f t="shared" si="1"/>
        <v>395</v>
      </c>
      <c r="K20" s="2"/>
      <c r="L20" s="2" t="s">
        <v>68</v>
      </c>
      <c r="M20" s="7">
        <f>AVERAGE(C37:C40)</f>
        <v>175</v>
      </c>
      <c r="N20" s="7">
        <f>AVERAGE(D37:D40)</f>
        <v>220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175</v>
      </c>
      <c r="D21" s="10">
        <v>220</v>
      </c>
      <c r="E21" s="11">
        <f t="shared" si="0"/>
        <v>395</v>
      </c>
      <c r="F21" s="8">
        <f t="shared" si="3"/>
        <v>57</v>
      </c>
      <c r="G21" s="12" t="s">
        <v>37</v>
      </c>
      <c r="H21" s="60">
        <v>175</v>
      </c>
      <c r="I21" s="10">
        <v>220</v>
      </c>
      <c r="J21" s="8">
        <f t="shared" si="1"/>
        <v>395</v>
      </c>
      <c r="K21" s="2"/>
      <c r="L21" s="2" t="s">
        <v>76</v>
      </c>
      <c r="M21" s="7">
        <f>AVERAGE(C41:C44)</f>
        <v>175</v>
      </c>
      <c r="N21" s="7">
        <f>AVERAGE(D41:D44)</f>
        <v>220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175</v>
      </c>
      <c r="D22" s="10">
        <v>220</v>
      </c>
      <c r="E22" s="11">
        <f t="shared" si="0"/>
        <v>395</v>
      </c>
      <c r="F22" s="8">
        <f t="shared" si="3"/>
        <v>58</v>
      </c>
      <c r="G22" s="12" t="s">
        <v>39</v>
      </c>
      <c r="H22" s="60">
        <v>175</v>
      </c>
      <c r="I22" s="10">
        <v>220</v>
      </c>
      <c r="J22" s="8">
        <f t="shared" si="1"/>
        <v>395</v>
      </c>
      <c r="K22" s="2"/>
      <c r="L22" s="2" t="s">
        <v>84</v>
      </c>
      <c r="M22" s="7">
        <f>AVERAGE(C45:C48)</f>
        <v>175</v>
      </c>
      <c r="N22" s="7">
        <f>AVERAGE(D45:D48)</f>
        <v>220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175</v>
      </c>
      <c r="D23" s="10">
        <v>220</v>
      </c>
      <c r="E23" s="11">
        <f t="shared" si="0"/>
        <v>395</v>
      </c>
      <c r="F23" s="8">
        <f t="shared" si="3"/>
        <v>59</v>
      </c>
      <c r="G23" s="12" t="s">
        <v>41</v>
      </c>
      <c r="H23" s="60">
        <v>175</v>
      </c>
      <c r="I23" s="10">
        <v>220</v>
      </c>
      <c r="J23" s="8">
        <f t="shared" si="1"/>
        <v>395</v>
      </c>
      <c r="K23" s="2"/>
      <c r="L23" s="2" t="s">
        <v>92</v>
      </c>
      <c r="M23" s="7">
        <f>AVERAGE(C49:C52)</f>
        <v>175</v>
      </c>
      <c r="N23" s="7">
        <f>AVERAGE(D49:D52)</f>
        <v>220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175</v>
      </c>
      <c r="D24" s="10">
        <v>220</v>
      </c>
      <c r="E24" s="11">
        <f t="shared" si="0"/>
        <v>395</v>
      </c>
      <c r="F24" s="8">
        <f t="shared" si="3"/>
        <v>60</v>
      </c>
      <c r="G24" s="12" t="s">
        <v>43</v>
      </c>
      <c r="H24" s="60">
        <v>175</v>
      </c>
      <c r="I24" s="10">
        <v>220</v>
      </c>
      <c r="J24" s="8">
        <f t="shared" si="1"/>
        <v>395</v>
      </c>
      <c r="K24" s="2"/>
      <c r="L24" s="13" t="s">
        <v>100</v>
      </c>
      <c r="M24" s="7">
        <f>AVERAGE(C53:C56)</f>
        <v>175</v>
      </c>
      <c r="N24" s="7">
        <f>AVERAGE(D53:D56)</f>
        <v>220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175</v>
      </c>
      <c r="D25" s="10">
        <v>220</v>
      </c>
      <c r="E25" s="11">
        <f t="shared" si="0"/>
        <v>395</v>
      </c>
      <c r="F25" s="8">
        <f t="shared" si="3"/>
        <v>61</v>
      </c>
      <c r="G25" s="12" t="s">
        <v>45</v>
      </c>
      <c r="H25" s="60">
        <v>175</v>
      </c>
      <c r="I25" s="10">
        <v>220</v>
      </c>
      <c r="J25" s="8">
        <f t="shared" si="1"/>
        <v>395</v>
      </c>
      <c r="K25" s="2"/>
      <c r="L25" s="16" t="s">
        <v>108</v>
      </c>
      <c r="M25" s="7">
        <f>AVERAGE(C57:C60)</f>
        <v>175</v>
      </c>
      <c r="N25" s="7">
        <f>AVERAGE(D57:D60)</f>
        <v>220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175</v>
      </c>
      <c r="D26" s="10">
        <v>220</v>
      </c>
      <c r="E26" s="11">
        <f t="shared" si="0"/>
        <v>395</v>
      </c>
      <c r="F26" s="8">
        <f t="shared" si="3"/>
        <v>62</v>
      </c>
      <c r="G26" s="12" t="s">
        <v>47</v>
      </c>
      <c r="H26" s="60">
        <v>175</v>
      </c>
      <c r="I26" s="10">
        <v>220</v>
      </c>
      <c r="J26" s="8">
        <f t="shared" si="1"/>
        <v>395</v>
      </c>
      <c r="K26" s="2"/>
      <c r="L26" s="16" t="s">
        <v>21</v>
      </c>
      <c r="M26" s="7">
        <f>AVERAGE(H13:H16)</f>
        <v>175</v>
      </c>
      <c r="N26" s="7">
        <f>AVERAGE(I13:I16)</f>
        <v>220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175</v>
      </c>
      <c r="D27" s="10">
        <v>220</v>
      </c>
      <c r="E27" s="11">
        <f t="shared" si="0"/>
        <v>395</v>
      </c>
      <c r="F27" s="8">
        <f t="shared" si="3"/>
        <v>63</v>
      </c>
      <c r="G27" s="12" t="s">
        <v>49</v>
      </c>
      <c r="H27" s="60">
        <v>175</v>
      </c>
      <c r="I27" s="10">
        <v>220</v>
      </c>
      <c r="J27" s="8">
        <f t="shared" si="1"/>
        <v>395</v>
      </c>
      <c r="K27" s="2"/>
      <c r="L27" s="24" t="s">
        <v>29</v>
      </c>
      <c r="M27" s="7">
        <f>AVERAGE(H17:H20)</f>
        <v>175</v>
      </c>
      <c r="N27" s="7">
        <f>AVERAGE(I17:I20)</f>
        <v>220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175</v>
      </c>
      <c r="D28" s="10">
        <v>220</v>
      </c>
      <c r="E28" s="11">
        <f t="shared" si="0"/>
        <v>395</v>
      </c>
      <c r="F28" s="8">
        <f t="shared" si="3"/>
        <v>64</v>
      </c>
      <c r="G28" s="12" t="s">
        <v>51</v>
      </c>
      <c r="H28" s="60">
        <v>175</v>
      </c>
      <c r="I28" s="10">
        <v>220</v>
      </c>
      <c r="J28" s="8">
        <f t="shared" si="1"/>
        <v>395</v>
      </c>
      <c r="K28" s="2"/>
      <c r="L28" s="2" t="s">
        <v>37</v>
      </c>
      <c r="M28" s="7">
        <f>AVERAGE(H21:H24)</f>
        <v>175</v>
      </c>
      <c r="N28" s="7">
        <f>AVERAGE(I21:I24)</f>
        <v>220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175</v>
      </c>
      <c r="D29" s="10">
        <v>220</v>
      </c>
      <c r="E29" s="11">
        <f t="shared" si="0"/>
        <v>395</v>
      </c>
      <c r="F29" s="8">
        <f t="shared" si="3"/>
        <v>65</v>
      </c>
      <c r="G29" s="12" t="s">
        <v>53</v>
      </c>
      <c r="H29" s="60">
        <v>175</v>
      </c>
      <c r="I29" s="10">
        <v>220</v>
      </c>
      <c r="J29" s="8">
        <f t="shared" si="1"/>
        <v>395</v>
      </c>
      <c r="K29" s="2"/>
      <c r="L29" s="2" t="s">
        <v>45</v>
      </c>
      <c r="M29" s="7">
        <f>AVERAGE(H25:H28)</f>
        <v>175</v>
      </c>
      <c r="N29" s="7">
        <f>AVERAGE(I25:I28)</f>
        <v>220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175</v>
      </c>
      <c r="D30" s="10">
        <v>220</v>
      </c>
      <c r="E30" s="11">
        <f t="shared" si="0"/>
        <v>395</v>
      </c>
      <c r="F30" s="8">
        <f t="shared" si="3"/>
        <v>66</v>
      </c>
      <c r="G30" s="12" t="s">
        <v>55</v>
      </c>
      <c r="H30" s="60">
        <v>175</v>
      </c>
      <c r="I30" s="10">
        <v>220</v>
      </c>
      <c r="J30" s="8">
        <f t="shared" si="1"/>
        <v>395</v>
      </c>
      <c r="K30" s="2"/>
      <c r="L30" s="2" t="s">
        <v>53</v>
      </c>
      <c r="M30" s="7">
        <f>AVERAGE(H29:H32)</f>
        <v>175</v>
      </c>
      <c r="N30" s="7">
        <f>AVERAGE(I29:I32)</f>
        <v>220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175</v>
      </c>
      <c r="D31" s="10">
        <v>220</v>
      </c>
      <c r="E31" s="11">
        <f t="shared" si="0"/>
        <v>395</v>
      </c>
      <c r="F31" s="8">
        <f t="shared" si="3"/>
        <v>67</v>
      </c>
      <c r="G31" s="12" t="s">
        <v>57</v>
      </c>
      <c r="H31" s="60">
        <v>175</v>
      </c>
      <c r="I31" s="10">
        <v>220</v>
      </c>
      <c r="J31" s="8">
        <f t="shared" si="1"/>
        <v>395</v>
      </c>
      <c r="K31" s="2"/>
      <c r="L31" s="2" t="s">
        <v>61</v>
      </c>
      <c r="M31" s="7">
        <f>AVERAGE(H33:H36)</f>
        <v>175</v>
      </c>
      <c r="N31" s="7">
        <f>AVERAGE(I33:I36)</f>
        <v>220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175</v>
      </c>
      <c r="D32" s="10">
        <v>220</v>
      </c>
      <c r="E32" s="11">
        <f t="shared" si="0"/>
        <v>395</v>
      </c>
      <c r="F32" s="8">
        <f t="shared" si="3"/>
        <v>68</v>
      </c>
      <c r="G32" s="12" t="s">
        <v>59</v>
      </c>
      <c r="H32" s="60">
        <v>175</v>
      </c>
      <c r="I32" s="10">
        <v>220</v>
      </c>
      <c r="J32" s="8">
        <f t="shared" si="1"/>
        <v>395</v>
      </c>
      <c r="K32" s="2"/>
      <c r="L32" s="2" t="s">
        <v>69</v>
      </c>
      <c r="M32" s="7">
        <f>AVERAGE(H37:H40)</f>
        <v>175</v>
      </c>
      <c r="N32" s="7">
        <f>AVERAGE(I37:I40)</f>
        <v>220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175</v>
      </c>
      <c r="D33" s="10">
        <v>220</v>
      </c>
      <c r="E33" s="11">
        <f t="shared" si="0"/>
        <v>395</v>
      </c>
      <c r="F33" s="8">
        <f t="shared" si="3"/>
        <v>69</v>
      </c>
      <c r="G33" s="12" t="s">
        <v>61</v>
      </c>
      <c r="H33" s="60">
        <v>175</v>
      </c>
      <c r="I33" s="10">
        <v>220</v>
      </c>
      <c r="J33" s="8">
        <f t="shared" si="1"/>
        <v>395</v>
      </c>
      <c r="K33" s="2"/>
      <c r="L33" s="2" t="s">
        <v>77</v>
      </c>
      <c r="M33" s="7">
        <f>AVERAGE(H41:H44)</f>
        <v>175</v>
      </c>
      <c r="N33" s="7">
        <f>AVERAGE(I41:I44)</f>
        <v>220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175</v>
      </c>
      <c r="D34" s="10">
        <v>220</v>
      </c>
      <c r="E34" s="11">
        <f t="shared" si="0"/>
        <v>395</v>
      </c>
      <c r="F34" s="8">
        <f t="shared" si="3"/>
        <v>70</v>
      </c>
      <c r="G34" s="12" t="s">
        <v>63</v>
      </c>
      <c r="H34" s="60">
        <v>175</v>
      </c>
      <c r="I34" s="10">
        <v>220</v>
      </c>
      <c r="J34" s="8">
        <f t="shared" si="1"/>
        <v>395</v>
      </c>
      <c r="K34" s="2"/>
      <c r="L34" s="2" t="s">
        <v>85</v>
      </c>
      <c r="M34" s="7">
        <f>AVERAGE(H45:H48)</f>
        <v>175</v>
      </c>
      <c r="N34" s="7">
        <f>AVERAGE(I45:I48)</f>
        <v>220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175</v>
      </c>
      <c r="D35" s="10">
        <v>220</v>
      </c>
      <c r="E35" s="11">
        <f t="shared" si="0"/>
        <v>395</v>
      </c>
      <c r="F35" s="8">
        <f t="shared" si="3"/>
        <v>71</v>
      </c>
      <c r="G35" s="12" t="s">
        <v>65</v>
      </c>
      <c r="H35" s="60">
        <v>175</v>
      </c>
      <c r="I35" s="10">
        <v>220</v>
      </c>
      <c r="J35" s="8">
        <f t="shared" si="1"/>
        <v>395</v>
      </c>
      <c r="K35" s="2"/>
      <c r="L35" s="2" t="s">
        <v>93</v>
      </c>
      <c r="M35" s="7">
        <f>AVERAGE(H49:H52)</f>
        <v>175</v>
      </c>
      <c r="N35" s="7">
        <f>AVERAGE(I49:I52)</f>
        <v>220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175</v>
      </c>
      <c r="D36" s="10">
        <v>220</v>
      </c>
      <c r="E36" s="11">
        <f t="shared" si="0"/>
        <v>395</v>
      </c>
      <c r="F36" s="8">
        <f t="shared" si="3"/>
        <v>72</v>
      </c>
      <c r="G36" s="12" t="s">
        <v>67</v>
      </c>
      <c r="H36" s="60">
        <v>175</v>
      </c>
      <c r="I36" s="10">
        <v>220</v>
      </c>
      <c r="J36" s="8">
        <f t="shared" si="1"/>
        <v>395</v>
      </c>
      <c r="K36" s="2"/>
      <c r="L36" s="108" t="s">
        <v>101</v>
      </c>
      <c r="M36" s="7">
        <f>AVERAGE(H53:H56)</f>
        <v>175</v>
      </c>
      <c r="N36" s="7">
        <f>AVERAGE(I53:I56)</f>
        <v>220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175</v>
      </c>
      <c r="D37" s="10">
        <v>220</v>
      </c>
      <c r="E37" s="11">
        <f t="shared" si="0"/>
        <v>395</v>
      </c>
      <c r="F37" s="8">
        <v>73</v>
      </c>
      <c r="G37" s="12" t="s">
        <v>69</v>
      </c>
      <c r="H37" s="60">
        <v>175</v>
      </c>
      <c r="I37" s="10">
        <v>220</v>
      </c>
      <c r="J37" s="8">
        <f t="shared" si="1"/>
        <v>395</v>
      </c>
      <c r="K37" s="2"/>
      <c r="L37" s="108" t="s">
        <v>109</v>
      </c>
      <c r="M37" s="7">
        <f>AVERAGE(H57:H60)</f>
        <v>175</v>
      </c>
      <c r="N37" s="7">
        <f>AVERAGE(I57:I60)</f>
        <v>220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175</v>
      </c>
      <c r="D38" s="10">
        <v>220</v>
      </c>
      <c r="E38" s="8">
        <f t="shared" si="0"/>
        <v>395</v>
      </c>
      <c r="F38" s="8">
        <f t="shared" ref="F38:F60" si="5">F37+1</f>
        <v>74</v>
      </c>
      <c r="G38" s="12" t="s">
        <v>71</v>
      </c>
      <c r="H38" s="60">
        <v>175</v>
      </c>
      <c r="I38" s="10">
        <v>220</v>
      </c>
      <c r="J38" s="8">
        <f t="shared" si="1"/>
        <v>395</v>
      </c>
      <c r="K38" s="2"/>
      <c r="L38" s="108" t="s">
        <v>299</v>
      </c>
      <c r="M38" s="108">
        <f>AVERAGE(M14:M37)</f>
        <v>175</v>
      </c>
      <c r="N38" s="108">
        <f>AVERAGE(N14:N37)</f>
        <v>220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175</v>
      </c>
      <c r="D39" s="10">
        <v>220</v>
      </c>
      <c r="E39" s="8">
        <f t="shared" si="0"/>
        <v>395</v>
      </c>
      <c r="F39" s="8">
        <f t="shared" si="5"/>
        <v>75</v>
      </c>
      <c r="G39" s="12" t="s">
        <v>73</v>
      </c>
      <c r="H39" s="60">
        <v>175</v>
      </c>
      <c r="I39" s="10">
        <v>220</v>
      </c>
      <c r="J39" s="8">
        <f t="shared" si="1"/>
        <v>395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175</v>
      </c>
      <c r="D40" s="10">
        <v>220</v>
      </c>
      <c r="E40" s="8">
        <f t="shared" si="0"/>
        <v>395</v>
      </c>
      <c r="F40" s="8">
        <f t="shared" si="5"/>
        <v>76</v>
      </c>
      <c r="G40" s="12" t="s">
        <v>75</v>
      </c>
      <c r="H40" s="60">
        <v>175</v>
      </c>
      <c r="I40" s="10">
        <v>220</v>
      </c>
      <c r="J40" s="8">
        <f t="shared" si="1"/>
        <v>395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175</v>
      </c>
      <c r="D41" s="10">
        <v>220</v>
      </c>
      <c r="E41" s="8">
        <f t="shared" si="0"/>
        <v>395</v>
      </c>
      <c r="F41" s="8">
        <f t="shared" si="5"/>
        <v>77</v>
      </c>
      <c r="G41" s="12" t="s">
        <v>77</v>
      </c>
      <c r="H41" s="60">
        <v>175</v>
      </c>
      <c r="I41" s="10">
        <v>220</v>
      </c>
      <c r="J41" s="8">
        <f t="shared" si="1"/>
        <v>395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175</v>
      </c>
      <c r="D42" s="10">
        <v>220</v>
      </c>
      <c r="E42" s="8">
        <f t="shared" si="0"/>
        <v>395</v>
      </c>
      <c r="F42" s="8">
        <f t="shared" si="5"/>
        <v>78</v>
      </c>
      <c r="G42" s="12" t="s">
        <v>79</v>
      </c>
      <c r="H42" s="60">
        <v>175</v>
      </c>
      <c r="I42" s="10">
        <v>220</v>
      </c>
      <c r="J42" s="8">
        <f t="shared" si="1"/>
        <v>395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175</v>
      </c>
      <c r="D43" s="10">
        <v>220</v>
      </c>
      <c r="E43" s="8">
        <f t="shared" si="0"/>
        <v>395</v>
      </c>
      <c r="F43" s="8">
        <f t="shared" si="5"/>
        <v>79</v>
      </c>
      <c r="G43" s="12" t="s">
        <v>81</v>
      </c>
      <c r="H43" s="60">
        <v>175</v>
      </c>
      <c r="I43" s="10">
        <v>220</v>
      </c>
      <c r="J43" s="8">
        <f t="shared" si="1"/>
        <v>395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175</v>
      </c>
      <c r="D44" s="10">
        <v>220</v>
      </c>
      <c r="E44" s="8">
        <f t="shared" si="0"/>
        <v>395</v>
      </c>
      <c r="F44" s="8">
        <f t="shared" si="5"/>
        <v>80</v>
      </c>
      <c r="G44" s="12" t="s">
        <v>83</v>
      </c>
      <c r="H44" s="60">
        <v>175</v>
      </c>
      <c r="I44" s="10">
        <v>220</v>
      </c>
      <c r="J44" s="8">
        <f t="shared" si="1"/>
        <v>395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175</v>
      </c>
      <c r="D45" s="10">
        <v>220</v>
      </c>
      <c r="E45" s="8">
        <f t="shared" si="0"/>
        <v>395</v>
      </c>
      <c r="F45" s="8">
        <f t="shared" si="5"/>
        <v>81</v>
      </c>
      <c r="G45" s="12" t="s">
        <v>85</v>
      </c>
      <c r="H45" s="60">
        <v>175</v>
      </c>
      <c r="I45" s="10">
        <v>220</v>
      </c>
      <c r="J45" s="8">
        <f t="shared" si="1"/>
        <v>395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175</v>
      </c>
      <c r="D46" s="10">
        <v>220</v>
      </c>
      <c r="E46" s="8">
        <f t="shared" si="0"/>
        <v>395</v>
      </c>
      <c r="F46" s="8">
        <f t="shared" si="5"/>
        <v>82</v>
      </c>
      <c r="G46" s="12" t="s">
        <v>87</v>
      </c>
      <c r="H46" s="60">
        <v>175</v>
      </c>
      <c r="I46" s="10">
        <v>220</v>
      </c>
      <c r="J46" s="8">
        <f t="shared" si="1"/>
        <v>395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175</v>
      </c>
      <c r="D47" s="10">
        <v>220</v>
      </c>
      <c r="E47" s="8">
        <f t="shared" si="0"/>
        <v>395</v>
      </c>
      <c r="F47" s="8">
        <f t="shared" si="5"/>
        <v>83</v>
      </c>
      <c r="G47" s="12" t="s">
        <v>89</v>
      </c>
      <c r="H47" s="60">
        <v>175</v>
      </c>
      <c r="I47" s="10">
        <v>220</v>
      </c>
      <c r="J47" s="8">
        <f t="shared" si="1"/>
        <v>395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175</v>
      </c>
      <c r="D48" s="10">
        <v>220</v>
      </c>
      <c r="E48" s="8">
        <f t="shared" si="0"/>
        <v>395</v>
      </c>
      <c r="F48" s="8">
        <f t="shared" si="5"/>
        <v>84</v>
      </c>
      <c r="G48" s="12" t="s">
        <v>91</v>
      </c>
      <c r="H48" s="60">
        <v>175</v>
      </c>
      <c r="I48" s="10">
        <v>220</v>
      </c>
      <c r="J48" s="8">
        <f t="shared" si="1"/>
        <v>395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175</v>
      </c>
      <c r="D49" s="10">
        <v>220</v>
      </c>
      <c r="E49" s="8">
        <f t="shared" si="0"/>
        <v>395</v>
      </c>
      <c r="F49" s="8">
        <f t="shared" si="5"/>
        <v>85</v>
      </c>
      <c r="G49" s="12" t="s">
        <v>93</v>
      </c>
      <c r="H49" s="60">
        <v>175</v>
      </c>
      <c r="I49" s="10">
        <v>220</v>
      </c>
      <c r="J49" s="8">
        <f t="shared" si="1"/>
        <v>395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175</v>
      </c>
      <c r="D50" s="10">
        <v>220</v>
      </c>
      <c r="E50" s="8">
        <f t="shared" si="0"/>
        <v>395</v>
      </c>
      <c r="F50" s="8">
        <f t="shared" si="5"/>
        <v>86</v>
      </c>
      <c r="G50" s="12" t="s">
        <v>95</v>
      </c>
      <c r="H50" s="60">
        <v>175</v>
      </c>
      <c r="I50" s="10">
        <v>220</v>
      </c>
      <c r="J50" s="8">
        <f t="shared" si="1"/>
        <v>395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175</v>
      </c>
      <c r="D51" s="10">
        <v>220</v>
      </c>
      <c r="E51" s="8">
        <f t="shared" si="0"/>
        <v>395</v>
      </c>
      <c r="F51" s="8">
        <f t="shared" si="5"/>
        <v>87</v>
      </c>
      <c r="G51" s="12" t="s">
        <v>97</v>
      </c>
      <c r="H51" s="60">
        <v>175</v>
      </c>
      <c r="I51" s="10">
        <v>220</v>
      </c>
      <c r="J51" s="8">
        <f t="shared" si="1"/>
        <v>395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175</v>
      </c>
      <c r="D52" s="10">
        <v>220</v>
      </c>
      <c r="E52" s="8">
        <f t="shared" si="0"/>
        <v>395</v>
      </c>
      <c r="F52" s="8">
        <f t="shared" si="5"/>
        <v>88</v>
      </c>
      <c r="G52" s="12" t="s">
        <v>99</v>
      </c>
      <c r="H52" s="60">
        <v>175</v>
      </c>
      <c r="I52" s="10">
        <v>220</v>
      </c>
      <c r="J52" s="8">
        <f t="shared" si="1"/>
        <v>395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175</v>
      </c>
      <c r="D53" s="10">
        <v>220</v>
      </c>
      <c r="E53" s="8">
        <f t="shared" si="0"/>
        <v>395</v>
      </c>
      <c r="F53" s="8">
        <f t="shared" si="5"/>
        <v>89</v>
      </c>
      <c r="G53" s="12" t="s">
        <v>101</v>
      </c>
      <c r="H53" s="60">
        <v>175</v>
      </c>
      <c r="I53" s="10">
        <v>220</v>
      </c>
      <c r="J53" s="8">
        <f t="shared" si="1"/>
        <v>395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175</v>
      </c>
      <c r="D54" s="10">
        <v>220</v>
      </c>
      <c r="E54" s="8">
        <f t="shared" si="0"/>
        <v>395</v>
      </c>
      <c r="F54" s="8">
        <f t="shared" si="5"/>
        <v>90</v>
      </c>
      <c r="G54" s="12" t="s">
        <v>103</v>
      </c>
      <c r="H54" s="60">
        <v>175</v>
      </c>
      <c r="I54" s="10">
        <v>220</v>
      </c>
      <c r="J54" s="8">
        <f t="shared" si="1"/>
        <v>395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175</v>
      </c>
      <c r="D55" s="10">
        <v>220</v>
      </c>
      <c r="E55" s="8">
        <f t="shared" si="0"/>
        <v>395</v>
      </c>
      <c r="F55" s="8">
        <f t="shared" si="5"/>
        <v>91</v>
      </c>
      <c r="G55" s="12" t="s">
        <v>105</v>
      </c>
      <c r="H55" s="60">
        <v>175</v>
      </c>
      <c r="I55" s="10">
        <v>220</v>
      </c>
      <c r="J55" s="8">
        <f t="shared" si="1"/>
        <v>395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175</v>
      </c>
      <c r="D56" s="10">
        <v>220</v>
      </c>
      <c r="E56" s="8">
        <f t="shared" si="0"/>
        <v>395</v>
      </c>
      <c r="F56" s="8">
        <f t="shared" si="5"/>
        <v>92</v>
      </c>
      <c r="G56" s="12" t="s">
        <v>107</v>
      </c>
      <c r="H56" s="60">
        <v>175</v>
      </c>
      <c r="I56" s="10">
        <v>220</v>
      </c>
      <c r="J56" s="8">
        <f t="shared" si="1"/>
        <v>395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175</v>
      </c>
      <c r="D57" s="10">
        <v>220</v>
      </c>
      <c r="E57" s="8">
        <f t="shared" si="0"/>
        <v>395</v>
      </c>
      <c r="F57" s="8">
        <f t="shared" si="5"/>
        <v>93</v>
      </c>
      <c r="G57" s="12" t="s">
        <v>109</v>
      </c>
      <c r="H57" s="60">
        <v>175</v>
      </c>
      <c r="I57" s="10">
        <v>220</v>
      </c>
      <c r="J57" s="8">
        <f t="shared" si="1"/>
        <v>395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175</v>
      </c>
      <c r="D58" s="10">
        <v>220</v>
      </c>
      <c r="E58" s="8">
        <f t="shared" si="0"/>
        <v>395</v>
      </c>
      <c r="F58" s="8">
        <f t="shared" si="5"/>
        <v>94</v>
      </c>
      <c r="G58" s="12" t="s">
        <v>111</v>
      </c>
      <c r="H58" s="60">
        <v>175</v>
      </c>
      <c r="I58" s="10">
        <v>220</v>
      </c>
      <c r="J58" s="8">
        <f t="shared" si="1"/>
        <v>395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175</v>
      </c>
      <c r="D59" s="10">
        <v>220</v>
      </c>
      <c r="E59" s="17">
        <f t="shared" si="0"/>
        <v>395</v>
      </c>
      <c r="F59" s="17">
        <f t="shared" si="5"/>
        <v>95</v>
      </c>
      <c r="G59" s="18" t="s">
        <v>113</v>
      </c>
      <c r="H59" s="60">
        <v>175</v>
      </c>
      <c r="I59" s="10">
        <v>220</v>
      </c>
      <c r="J59" s="17">
        <f t="shared" si="1"/>
        <v>395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175</v>
      </c>
      <c r="D60" s="10">
        <v>220</v>
      </c>
      <c r="E60" s="17">
        <f t="shared" si="0"/>
        <v>395</v>
      </c>
      <c r="F60" s="17">
        <f t="shared" si="5"/>
        <v>96</v>
      </c>
      <c r="G60" s="18" t="s">
        <v>115</v>
      </c>
      <c r="H60" s="60">
        <v>175</v>
      </c>
      <c r="I60" s="10">
        <v>220</v>
      </c>
      <c r="J60" s="17">
        <f t="shared" si="1"/>
        <v>395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5.25" customHeight="1" x14ac:dyDescent="0.25">
      <c r="A62" s="136" t="s">
        <v>214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239</v>
      </c>
      <c r="F63" s="144"/>
      <c r="G63" s="145"/>
      <c r="H63" s="21">
        <v>4.6239999999999997</v>
      </c>
      <c r="I63" s="21">
        <v>0</v>
      </c>
      <c r="J63" s="21">
        <f>H63+I63</f>
        <v>4.6239999999999997</v>
      </c>
      <c r="K63" s="2"/>
      <c r="L63" s="22">
        <f>150+9.583</f>
        <v>159.583</v>
      </c>
      <c r="M63" s="32">
        <f>L63/1000</f>
        <v>0.159583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240</v>
      </c>
      <c r="F64" s="147"/>
      <c r="G64" s="148"/>
      <c r="H64" s="36">
        <f>K82</f>
        <v>0.159583</v>
      </c>
      <c r="I64" s="36">
        <f>L82</f>
        <v>0</v>
      </c>
      <c r="J64" s="36">
        <f>H64+I64</f>
        <v>0.159583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241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0.53900000000000003</v>
      </c>
      <c r="N66" s="28">
        <v>4.1000000000000002E-2</v>
      </c>
      <c r="O66" s="29">
        <f>M66+N66</f>
        <v>0.58000000000000007</v>
      </c>
      <c r="P66" s="29">
        <f>O66/J63*100</f>
        <v>12.543252595155712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H63+H64-M66-0.018-N66-0.018</f>
        <v>4.1675829999999996</v>
      </c>
      <c r="N67" s="29">
        <f>I63+I64</f>
        <v>0</v>
      </c>
      <c r="O67" s="7"/>
      <c r="P67" s="7"/>
      <c r="Q67" s="7"/>
    </row>
    <row r="68" spans="1:17" ht="25.5" customHeight="1" x14ac:dyDescent="0.25">
      <c r="A68" s="77"/>
      <c r="B68" s="77"/>
      <c r="C68" s="77"/>
      <c r="D68" s="77"/>
      <c r="E68" s="77"/>
      <c r="F68" s="77"/>
      <c r="G68" s="77"/>
      <c r="H68" s="78"/>
      <c r="I68" s="79"/>
      <c r="J68" s="79"/>
      <c r="K68" s="2"/>
      <c r="L68" s="4" t="s">
        <v>220</v>
      </c>
      <c r="M68" s="29"/>
      <c r="N68" s="29">
        <f>220*24/1000</f>
        <v>5.28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M67/24</f>
        <v>0.17364929166666665</v>
      </c>
      <c r="N69" s="32">
        <f>(N67+N68)/24</f>
        <v>0.22</v>
      </c>
      <c r="O69" s="23"/>
      <c r="P69" s="32">
        <f>M69+N69</f>
        <v>0.39364929166666662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173.64929166666664</v>
      </c>
      <c r="N70" s="29">
        <f>N69*1000</f>
        <v>220</v>
      </c>
      <c r="O70" s="23"/>
      <c r="P70" s="29">
        <f>M70+N70</f>
        <v>393.64929166666661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34"/>
      <c r="B72" s="135"/>
      <c r="C72" s="135"/>
      <c r="D72" s="135"/>
      <c r="E72" s="85"/>
      <c r="F72" s="2"/>
      <c r="G72" s="2"/>
      <c r="H72" s="2"/>
      <c r="I72" s="2"/>
      <c r="J72" s="85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0.1016</v>
      </c>
      <c r="L81" s="29">
        <v>0</v>
      </c>
      <c r="M81" s="32">
        <f>K81+L81</f>
        <v>0.1016</v>
      </c>
      <c r="N81" s="32">
        <f>M81-M63</f>
        <v>-5.7983000000000007E-2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f>K81-N81</f>
        <v>0.159583</v>
      </c>
      <c r="L82" s="35">
        <v>0</v>
      </c>
      <c r="M82" s="32">
        <f>K82+L82</f>
        <v>0.159583</v>
      </c>
      <c r="N82" s="32">
        <f>N81/2</f>
        <v>-2.8991500000000003E-2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88" customWidth="1"/>
    <col min="2" max="2" width="18.5703125" style="88" customWidth="1"/>
    <col min="3" max="4" width="12.7109375" style="88" customWidth="1"/>
    <col min="5" max="5" width="14.7109375" style="88" customWidth="1"/>
    <col min="6" max="6" width="12.42578125" style="88" customWidth="1"/>
    <col min="7" max="7" width="15.140625" style="88" customWidth="1"/>
    <col min="8" max="9" width="12.7109375" style="88" customWidth="1"/>
    <col min="10" max="10" width="15" style="88" customWidth="1"/>
    <col min="11" max="11" width="9.140625" style="88" customWidth="1"/>
    <col min="12" max="12" width="13" style="88" customWidth="1"/>
    <col min="13" max="13" width="12.7109375" style="88" customWidth="1"/>
    <col min="14" max="14" width="14.28515625" style="88" customWidth="1"/>
    <col min="15" max="15" width="7.85546875" style="88" customWidth="1"/>
    <col min="16" max="17" width="9.140625" style="88" customWidth="1"/>
    <col min="18" max="16384" width="14.42578125" style="88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243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247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220</v>
      </c>
      <c r="D13" s="10">
        <v>210</v>
      </c>
      <c r="E13" s="11">
        <f t="shared" ref="E13:E60" si="0">SUM(C13,D13)</f>
        <v>430</v>
      </c>
      <c r="F13" s="8">
        <v>49</v>
      </c>
      <c r="G13" s="12" t="s">
        <v>21</v>
      </c>
      <c r="H13" s="60">
        <v>220</v>
      </c>
      <c r="I13" s="10">
        <v>210</v>
      </c>
      <c r="J13" s="8">
        <f t="shared" ref="J13:J60" si="1">SUM(H13,I13)</f>
        <v>430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220</v>
      </c>
      <c r="D14" s="10">
        <v>210</v>
      </c>
      <c r="E14" s="11">
        <f t="shared" si="0"/>
        <v>430</v>
      </c>
      <c r="F14" s="8">
        <f t="shared" ref="F14:F36" si="3">F13+1</f>
        <v>50</v>
      </c>
      <c r="G14" s="12" t="s">
        <v>23</v>
      </c>
      <c r="H14" s="60">
        <v>220</v>
      </c>
      <c r="I14" s="10">
        <v>210</v>
      </c>
      <c r="J14" s="8">
        <f t="shared" si="1"/>
        <v>430</v>
      </c>
      <c r="K14" s="2"/>
      <c r="L14" s="2" t="s">
        <v>20</v>
      </c>
      <c r="M14" s="7">
        <f>AVERAGE(C13:C16)</f>
        <v>220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220</v>
      </c>
      <c r="D15" s="10">
        <v>210</v>
      </c>
      <c r="E15" s="11">
        <f t="shared" si="0"/>
        <v>430</v>
      </c>
      <c r="F15" s="8">
        <f t="shared" si="3"/>
        <v>51</v>
      </c>
      <c r="G15" s="12" t="s">
        <v>25</v>
      </c>
      <c r="H15" s="60">
        <v>220</v>
      </c>
      <c r="I15" s="10">
        <v>210</v>
      </c>
      <c r="J15" s="8">
        <f t="shared" si="1"/>
        <v>430</v>
      </c>
      <c r="K15" s="2"/>
      <c r="L15" s="2" t="s">
        <v>28</v>
      </c>
      <c r="M15" s="7">
        <f>AVERAGE(C17:C20)</f>
        <v>220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220</v>
      </c>
      <c r="D16" s="10">
        <v>210</v>
      </c>
      <c r="E16" s="11">
        <f t="shared" si="0"/>
        <v>430</v>
      </c>
      <c r="F16" s="8">
        <f t="shared" si="3"/>
        <v>52</v>
      </c>
      <c r="G16" s="12" t="s">
        <v>27</v>
      </c>
      <c r="H16" s="60">
        <v>220</v>
      </c>
      <c r="I16" s="10">
        <v>210</v>
      </c>
      <c r="J16" s="8">
        <f t="shared" si="1"/>
        <v>430</v>
      </c>
      <c r="K16" s="2"/>
      <c r="L16" s="2" t="s">
        <v>36</v>
      </c>
      <c r="M16" s="7">
        <f>AVERAGE(C21:C24)</f>
        <v>220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220</v>
      </c>
      <c r="D17" s="10">
        <v>210</v>
      </c>
      <c r="E17" s="11">
        <f t="shared" si="0"/>
        <v>430</v>
      </c>
      <c r="F17" s="8">
        <f t="shared" si="3"/>
        <v>53</v>
      </c>
      <c r="G17" s="12" t="s">
        <v>29</v>
      </c>
      <c r="H17" s="60">
        <v>220</v>
      </c>
      <c r="I17" s="10">
        <v>210</v>
      </c>
      <c r="J17" s="8">
        <f t="shared" si="1"/>
        <v>430</v>
      </c>
      <c r="K17" s="2"/>
      <c r="L17" s="2" t="s">
        <v>44</v>
      </c>
      <c r="M17" s="7">
        <f>AVERAGE(C25:C28)</f>
        <v>220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220</v>
      </c>
      <c r="D18" s="10">
        <v>210</v>
      </c>
      <c r="E18" s="11">
        <f t="shared" si="0"/>
        <v>430</v>
      </c>
      <c r="F18" s="8">
        <f t="shared" si="3"/>
        <v>54</v>
      </c>
      <c r="G18" s="12" t="s">
        <v>31</v>
      </c>
      <c r="H18" s="60">
        <v>220</v>
      </c>
      <c r="I18" s="10">
        <v>210</v>
      </c>
      <c r="J18" s="8">
        <f t="shared" si="1"/>
        <v>430</v>
      </c>
      <c r="K18" s="2"/>
      <c r="L18" s="2" t="s">
        <v>52</v>
      </c>
      <c r="M18" s="7">
        <f>AVERAGE(C29:C32)</f>
        <v>220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220</v>
      </c>
      <c r="D19" s="10">
        <v>210</v>
      </c>
      <c r="E19" s="11">
        <f t="shared" si="0"/>
        <v>430</v>
      </c>
      <c r="F19" s="8">
        <f t="shared" si="3"/>
        <v>55</v>
      </c>
      <c r="G19" s="12" t="s">
        <v>33</v>
      </c>
      <c r="H19" s="60">
        <v>220</v>
      </c>
      <c r="I19" s="10">
        <v>210</v>
      </c>
      <c r="J19" s="8">
        <f t="shared" si="1"/>
        <v>430</v>
      </c>
      <c r="K19" s="2"/>
      <c r="L19" s="2" t="s">
        <v>60</v>
      </c>
      <c r="M19" s="7">
        <f>AVERAGE(C33:C36)</f>
        <v>220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220</v>
      </c>
      <c r="D20" s="10">
        <v>210</v>
      </c>
      <c r="E20" s="11">
        <f t="shared" si="0"/>
        <v>430</v>
      </c>
      <c r="F20" s="8">
        <f t="shared" si="3"/>
        <v>56</v>
      </c>
      <c r="G20" s="12" t="s">
        <v>35</v>
      </c>
      <c r="H20" s="60">
        <v>220</v>
      </c>
      <c r="I20" s="10">
        <v>210</v>
      </c>
      <c r="J20" s="8">
        <f t="shared" si="1"/>
        <v>430</v>
      </c>
      <c r="K20" s="2"/>
      <c r="L20" s="2" t="s">
        <v>68</v>
      </c>
      <c r="M20" s="7">
        <f>AVERAGE(C37:C40)</f>
        <v>220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220</v>
      </c>
      <c r="D21" s="10">
        <v>210</v>
      </c>
      <c r="E21" s="11">
        <f t="shared" si="0"/>
        <v>430</v>
      </c>
      <c r="F21" s="8">
        <f t="shared" si="3"/>
        <v>57</v>
      </c>
      <c r="G21" s="12" t="s">
        <v>37</v>
      </c>
      <c r="H21" s="60">
        <v>220</v>
      </c>
      <c r="I21" s="10">
        <v>210</v>
      </c>
      <c r="J21" s="8">
        <f t="shared" si="1"/>
        <v>430</v>
      </c>
      <c r="K21" s="2"/>
      <c r="L21" s="2" t="s">
        <v>76</v>
      </c>
      <c r="M21" s="7">
        <f>AVERAGE(C41:C44)</f>
        <v>220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220</v>
      </c>
      <c r="D22" s="10">
        <v>210</v>
      </c>
      <c r="E22" s="11">
        <f t="shared" si="0"/>
        <v>430</v>
      </c>
      <c r="F22" s="8">
        <f t="shared" si="3"/>
        <v>58</v>
      </c>
      <c r="G22" s="12" t="s">
        <v>39</v>
      </c>
      <c r="H22" s="60">
        <v>220</v>
      </c>
      <c r="I22" s="10">
        <v>210</v>
      </c>
      <c r="J22" s="8">
        <f t="shared" si="1"/>
        <v>430</v>
      </c>
      <c r="K22" s="2"/>
      <c r="L22" s="2" t="s">
        <v>84</v>
      </c>
      <c r="M22" s="7">
        <f>AVERAGE(C45:C48)</f>
        <v>220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220</v>
      </c>
      <c r="D23" s="10">
        <v>210</v>
      </c>
      <c r="E23" s="11">
        <f t="shared" si="0"/>
        <v>430</v>
      </c>
      <c r="F23" s="8">
        <f t="shared" si="3"/>
        <v>59</v>
      </c>
      <c r="G23" s="12" t="s">
        <v>41</v>
      </c>
      <c r="H23" s="60">
        <v>220</v>
      </c>
      <c r="I23" s="10">
        <v>210</v>
      </c>
      <c r="J23" s="8">
        <f t="shared" si="1"/>
        <v>430</v>
      </c>
      <c r="K23" s="2"/>
      <c r="L23" s="2" t="s">
        <v>92</v>
      </c>
      <c r="M23" s="7">
        <f>AVERAGE(C49:C52)</f>
        <v>220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220</v>
      </c>
      <c r="D24" s="10">
        <v>210</v>
      </c>
      <c r="E24" s="11">
        <f t="shared" si="0"/>
        <v>430</v>
      </c>
      <c r="F24" s="8">
        <f t="shared" si="3"/>
        <v>60</v>
      </c>
      <c r="G24" s="12" t="s">
        <v>43</v>
      </c>
      <c r="H24" s="60">
        <v>220</v>
      </c>
      <c r="I24" s="10">
        <v>210</v>
      </c>
      <c r="J24" s="8">
        <f t="shared" si="1"/>
        <v>430</v>
      </c>
      <c r="K24" s="2"/>
      <c r="L24" s="13" t="s">
        <v>100</v>
      </c>
      <c r="M24" s="7">
        <f>AVERAGE(C53:C56)</f>
        <v>220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220</v>
      </c>
      <c r="D25" s="10">
        <v>210</v>
      </c>
      <c r="E25" s="11">
        <f t="shared" si="0"/>
        <v>430</v>
      </c>
      <c r="F25" s="8">
        <f t="shared" si="3"/>
        <v>61</v>
      </c>
      <c r="G25" s="12" t="s">
        <v>45</v>
      </c>
      <c r="H25" s="60">
        <v>220</v>
      </c>
      <c r="I25" s="10">
        <v>210</v>
      </c>
      <c r="J25" s="8">
        <f t="shared" si="1"/>
        <v>430</v>
      </c>
      <c r="K25" s="2"/>
      <c r="L25" s="16" t="s">
        <v>108</v>
      </c>
      <c r="M25" s="7">
        <f>AVERAGE(C57:C60)</f>
        <v>220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220</v>
      </c>
      <c r="D26" s="10">
        <v>210</v>
      </c>
      <c r="E26" s="11">
        <f t="shared" si="0"/>
        <v>430</v>
      </c>
      <c r="F26" s="8">
        <f t="shared" si="3"/>
        <v>62</v>
      </c>
      <c r="G26" s="12" t="s">
        <v>47</v>
      </c>
      <c r="H26" s="60">
        <v>220</v>
      </c>
      <c r="I26" s="10">
        <v>210</v>
      </c>
      <c r="J26" s="8">
        <f t="shared" si="1"/>
        <v>430</v>
      </c>
      <c r="K26" s="2"/>
      <c r="L26" s="16" t="s">
        <v>21</v>
      </c>
      <c r="M26" s="7">
        <f>AVERAGE(H13:H16)</f>
        <v>220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220</v>
      </c>
      <c r="D27" s="10">
        <v>210</v>
      </c>
      <c r="E27" s="11">
        <f t="shared" si="0"/>
        <v>430</v>
      </c>
      <c r="F27" s="8">
        <f t="shared" si="3"/>
        <v>63</v>
      </c>
      <c r="G27" s="12" t="s">
        <v>49</v>
      </c>
      <c r="H27" s="60">
        <v>220</v>
      </c>
      <c r="I27" s="10">
        <v>210</v>
      </c>
      <c r="J27" s="8">
        <f t="shared" si="1"/>
        <v>430</v>
      </c>
      <c r="K27" s="2"/>
      <c r="L27" s="24" t="s">
        <v>29</v>
      </c>
      <c r="M27" s="7">
        <f>AVERAGE(H17:H20)</f>
        <v>220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220</v>
      </c>
      <c r="D28" s="10">
        <v>210</v>
      </c>
      <c r="E28" s="11">
        <f t="shared" si="0"/>
        <v>430</v>
      </c>
      <c r="F28" s="8">
        <f t="shared" si="3"/>
        <v>64</v>
      </c>
      <c r="G28" s="12" t="s">
        <v>51</v>
      </c>
      <c r="H28" s="60">
        <v>220</v>
      </c>
      <c r="I28" s="10">
        <v>210</v>
      </c>
      <c r="J28" s="8">
        <f t="shared" si="1"/>
        <v>430</v>
      </c>
      <c r="K28" s="2"/>
      <c r="L28" s="2" t="s">
        <v>37</v>
      </c>
      <c r="M28" s="7">
        <f>AVERAGE(H21:H24)</f>
        <v>220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220</v>
      </c>
      <c r="D29" s="10">
        <v>210</v>
      </c>
      <c r="E29" s="11">
        <f t="shared" si="0"/>
        <v>430</v>
      </c>
      <c r="F29" s="8">
        <f t="shared" si="3"/>
        <v>65</v>
      </c>
      <c r="G29" s="12" t="s">
        <v>53</v>
      </c>
      <c r="H29" s="60">
        <v>220</v>
      </c>
      <c r="I29" s="10">
        <v>210</v>
      </c>
      <c r="J29" s="8">
        <f t="shared" si="1"/>
        <v>430</v>
      </c>
      <c r="K29" s="2"/>
      <c r="L29" s="2" t="s">
        <v>45</v>
      </c>
      <c r="M29" s="7">
        <f>AVERAGE(H25:H28)</f>
        <v>220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220</v>
      </c>
      <c r="D30" s="10">
        <v>210</v>
      </c>
      <c r="E30" s="11">
        <f t="shared" si="0"/>
        <v>430</v>
      </c>
      <c r="F30" s="8">
        <f t="shared" si="3"/>
        <v>66</v>
      </c>
      <c r="G30" s="12" t="s">
        <v>55</v>
      </c>
      <c r="H30" s="60">
        <v>220</v>
      </c>
      <c r="I30" s="10">
        <v>210</v>
      </c>
      <c r="J30" s="8">
        <f t="shared" si="1"/>
        <v>430</v>
      </c>
      <c r="K30" s="2"/>
      <c r="L30" s="2" t="s">
        <v>53</v>
      </c>
      <c r="M30" s="7">
        <f>AVERAGE(H29:H32)</f>
        <v>220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220</v>
      </c>
      <c r="D31" s="10">
        <v>210</v>
      </c>
      <c r="E31" s="11">
        <f t="shared" si="0"/>
        <v>430</v>
      </c>
      <c r="F31" s="8">
        <f t="shared" si="3"/>
        <v>67</v>
      </c>
      <c r="G31" s="12" t="s">
        <v>57</v>
      </c>
      <c r="H31" s="60">
        <v>220</v>
      </c>
      <c r="I31" s="10">
        <v>210</v>
      </c>
      <c r="J31" s="8">
        <f t="shared" si="1"/>
        <v>430</v>
      </c>
      <c r="K31" s="2"/>
      <c r="L31" s="2" t="s">
        <v>61</v>
      </c>
      <c r="M31" s="7">
        <f>AVERAGE(H33:H36)</f>
        <v>220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220</v>
      </c>
      <c r="D32" s="10">
        <v>210</v>
      </c>
      <c r="E32" s="11">
        <f t="shared" si="0"/>
        <v>430</v>
      </c>
      <c r="F32" s="8">
        <f t="shared" si="3"/>
        <v>68</v>
      </c>
      <c r="G32" s="12" t="s">
        <v>59</v>
      </c>
      <c r="H32" s="60">
        <v>220</v>
      </c>
      <c r="I32" s="10">
        <v>210</v>
      </c>
      <c r="J32" s="8">
        <f t="shared" si="1"/>
        <v>430</v>
      </c>
      <c r="K32" s="2"/>
      <c r="L32" s="2" t="s">
        <v>69</v>
      </c>
      <c r="M32" s="7">
        <f>AVERAGE(H37:H40)</f>
        <v>220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220</v>
      </c>
      <c r="D33" s="10">
        <v>210</v>
      </c>
      <c r="E33" s="11">
        <f t="shared" si="0"/>
        <v>430</v>
      </c>
      <c r="F33" s="8">
        <f t="shared" si="3"/>
        <v>69</v>
      </c>
      <c r="G33" s="12" t="s">
        <v>61</v>
      </c>
      <c r="H33" s="60">
        <v>220</v>
      </c>
      <c r="I33" s="10">
        <v>210</v>
      </c>
      <c r="J33" s="8">
        <f t="shared" si="1"/>
        <v>430</v>
      </c>
      <c r="K33" s="2"/>
      <c r="L33" s="2" t="s">
        <v>77</v>
      </c>
      <c r="M33" s="7">
        <f>AVERAGE(H41:H44)</f>
        <v>220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220</v>
      </c>
      <c r="D34" s="10">
        <v>210</v>
      </c>
      <c r="E34" s="11">
        <f t="shared" si="0"/>
        <v>430</v>
      </c>
      <c r="F34" s="8">
        <f t="shared" si="3"/>
        <v>70</v>
      </c>
      <c r="G34" s="12" t="s">
        <v>63</v>
      </c>
      <c r="H34" s="60">
        <v>220</v>
      </c>
      <c r="I34" s="10">
        <v>210</v>
      </c>
      <c r="J34" s="8">
        <f t="shared" si="1"/>
        <v>430</v>
      </c>
      <c r="K34" s="2"/>
      <c r="L34" s="2" t="s">
        <v>85</v>
      </c>
      <c r="M34" s="7">
        <f>AVERAGE(H45:H48)</f>
        <v>220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220</v>
      </c>
      <c r="D35" s="10">
        <v>210</v>
      </c>
      <c r="E35" s="11">
        <f t="shared" si="0"/>
        <v>430</v>
      </c>
      <c r="F35" s="8">
        <f t="shared" si="3"/>
        <v>71</v>
      </c>
      <c r="G35" s="12" t="s">
        <v>65</v>
      </c>
      <c r="H35" s="60">
        <v>220</v>
      </c>
      <c r="I35" s="10">
        <v>210</v>
      </c>
      <c r="J35" s="8">
        <f t="shared" si="1"/>
        <v>430</v>
      </c>
      <c r="K35" s="2"/>
      <c r="L35" s="2" t="s">
        <v>93</v>
      </c>
      <c r="M35" s="7">
        <f>AVERAGE(H49:H52)</f>
        <v>220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220</v>
      </c>
      <c r="D36" s="10">
        <v>210</v>
      </c>
      <c r="E36" s="11">
        <f t="shared" si="0"/>
        <v>430</v>
      </c>
      <c r="F36" s="8">
        <f t="shared" si="3"/>
        <v>72</v>
      </c>
      <c r="G36" s="12" t="s">
        <v>67</v>
      </c>
      <c r="H36" s="60">
        <v>220</v>
      </c>
      <c r="I36" s="10">
        <v>210</v>
      </c>
      <c r="J36" s="8">
        <f t="shared" si="1"/>
        <v>430</v>
      </c>
      <c r="K36" s="2"/>
      <c r="L36" s="108" t="s">
        <v>101</v>
      </c>
      <c r="M36" s="7">
        <f>AVERAGE(H53:H56)</f>
        <v>220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220</v>
      </c>
      <c r="D37" s="10">
        <v>210</v>
      </c>
      <c r="E37" s="11">
        <f t="shared" si="0"/>
        <v>430</v>
      </c>
      <c r="F37" s="8">
        <v>73</v>
      </c>
      <c r="G37" s="12" t="s">
        <v>69</v>
      </c>
      <c r="H37" s="60">
        <v>220</v>
      </c>
      <c r="I37" s="10">
        <v>210</v>
      </c>
      <c r="J37" s="8">
        <f t="shared" si="1"/>
        <v>430</v>
      </c>
      <c r="K37" s="2"/>
      <c r="L37" s="108" t="s">
        <v>109</v>
      </c>
      <c r="M37" s="7">
        <f>AVERAGE(H57:H60)</f>
        <v>220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220</v>
      </c>
      <c r="D38" s="10">
        <v>210</v>
      </c>
      <c r="E38" s="8">
        <f t="shared" si="0"/>
        <v>430</v>
      </c>
      <c r="F38" s="8">
        <f t="shared" ref="F38:F60" si="5">F37+1</f>
        <v>74</v>
      </c>
      <c r="G38" s="12" t="s">
        <v>71</v>
      </c>
      <c r="H38" s="60">
        <v>220</v>
      </c>
      <c r="I38" s="10">
        <v>210</v>
      </c>
      <c r="J38" s="8">
        <f t="shared" si="1"/>
        <v>430</v>
      </c>
      <c r="K38" s="2"/>
      <c r="L38" s="108" t="s">
        <v>299</v>
      </c>
      <c r="M38" s="108">
        <f>AVERAGE(M14:M37)</f>
        <v>220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220</v>
      </c>
      <c r="D39" s="10">
        <v>210</v>
      </c>
      <c r="E39" s="8">
        <f t="shared" si="0"/>
        <v>430</v>
      </c>
      <c r="F39" s="8">
        <f t="shared" si="5"/>
        <v>75</v>
      </c>
      <c r="G39" s="12" t="s">
        <v>73</v>
      </c>
      <c r="H39" s="60">
        <v>220</v>
      </c>
      <c r="I39" s="10">
        <v>210</v>
      </c>
      <c r="J39" s="8">
        <f t="shared" si="1"/>
        <v>430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220</v>
      </c>
      <c r="D40" s="10">
        <v>210</v>
      </c>
      <c r="E40" s="8">
        <f t="shared" si="0"/>
        <v>430</v>
      </c>
      <c r="F40" s="8">
        <f t="shared" si="5"/>
        <v>76</v>
      </c>
      <c r="G40" s="12" t="s">
        <v>75</v>
      </c>
      <c r="H40" s="60">
        <v>220</v>
      </c>
      <c r="I40" s="10">
        <v>210</v>
      </c>
      <c r="J40" s="8">
        <f t="shared" si="1"/>
        <v>430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220</v>
      </c>
      <c r="D41" s="10">
        <v>210</v>
      </c>
      <c r="E41" s="8">
        <f t="shared" si="0"/>
        <v>430</v>
      </c>
      <c r="F41" s="8">
        <f t="shared" si="5"/>
        <v>77</v>
      </c>
      <c r="G41" s="12" t="s">
        <v>77</v>
      </c>
      <c r="H41" s="60">
        <v>220</v>
      </c>
      <c r="I41" s="10">
        <v>210</v>
      </c>
      <c r="J41" s="8">
        <f t="shared" si="1"/>
        <v>430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220</v>
      </c>
      <c r="D42" s="10">
        <v>210</v>
      </c>
      <c r="E42" s="8">
        <f t="shared" si="0"/>
        <v>430</v>
      </c>
      <c r="F42" s="8">
        <f t="shared" si="5"/>
        <v>78</v>
      </c>
      <c r="G42" s="12" t="s">
        <v>79</v>
      </c>
      <c r="H42" s="60">
        <v>220</v>
      </c>
      <c r="I42" s="10">
        <v>210</v>
      </c>
      <c r="J42" s="8">
        <f t="shared" si="1"/>
        <v>430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220</v>
      </c>
      <c r="D43" s="10">
        <v>210</v>
      </c>
      <c r="E43" s="8">
        <f t="shared" si="0"/>
        <v>430</v>
      </c>
      <c r="F43" s="8">
        <f t="shared" si="5"/>
        <v>79</v>
      </c>
      <c r="G43" s="12" t="s">
        <v>81</v>
      </c>
      <c r="H43" s="60">
        <v>220</v>
      </c>
      <c r="I43" s="10">
        <v>210</v>
      </c>
      <c r="J43" s="8">
        <f t="shared" si="1"/>
        <v>430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220</v>
      </c>
      <c r="D44" s="10">
        <v>210</v>
      </c>
      <c r="E44" s="8">
        <f t="shared" si="0"/>
        <v>430</v>
      </c>
      <c r="F44" s="8">
        <f t="shared" si="5"/>
        <v>80</v>
      </c>
      <c r="G44" s="12" t="s">
        <v>83</v>
      </c>
      <c r="H44" s="60">
        <v>220</v>
      </c>
      <c r="I44" s="10">
        <v>210</v>
      </c>
      <c r="J44" s="8">
        <f t="shared" si="1"/>
        <v>430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220</v>
      </c>
      <c r="D45" s="10">
        <v>210</v>
      </c>
      <c r="E45" s="8">
        <f t="shared" si="0"/>
        <v>430</v>
      </c>
      <c r="F45" s="8">
        <f t="shared" si="5"/>
        <v>81</v>
      </c>
      <c r="G45" s="12" t="s">
        <v>85</v>
      </c>
      <c r="H45" s="60">
        <v>220</v>
      </c>
      <c r="I45" s="10">
        <v>210</v>
      </c>
      <c r="J45" s="8">
        <f t="shared" si="1"/>
        <v>430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220</v>
      </c>
      <c r="D46" s="10">
        <v>210</v>
      </c>
      <c r="E46" s="8">
        <f t="shared" si="0"/>
        <v>430</v>
      </c>
      <c r="F46" s="8">
        <f t="shared" si="5"/>
        <v>82</v>
      </c>
      <c r="G46" s="12" t="s">
        <v>87</v>
      </c>
      <c r="H46" s="60">
        <v>220</v>
      </c>
      <c r="I46" s="10">
        <v>210</v>
      </c>
      <c r="J46" s="8">
        <f t="shared" si="1"/>
        <v>430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220</v>
      </c>
      <c r="D47" s="10">
        <v>210</v>
      </c>
      <c r="E47" s="8">
        <f t="shared" si="0"/>
        <v>430</v>
      </c>
      <c r="F47" s="8">
        <f t="shared" si="5"/>
        <v>83</v>
      </c>
      <c r="G47" s="12" t="s">
        <v>89</v>
      </c>
      <c r="H47" s="60">
        <v>220</v>
      </c>
      <c r="I47" s="10">
        <v>210</v>
      </c>
      <c r="J47" s="8">
        <f t="shared" si="1"/>
        <v>430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220</v>
      </c>
      <c r="D48" s="10">
        <v>210</v>
      </c>
      <c r="E48" s="8">
        <f t="shared" si="0"/>
        <v>430</v>
      </c>
      <c r="F48" s="8">
        <f t="shared" si="5"/>
        <v>84</v>
      </c>
      <c r="G48" s="12" t="s">
        <v>91</v>
      </c>
      <c r="H48" s="60">
        <v>220</v>
      </c>
      <c r="I48" s="10">
        <v>210</v>
      </c>
      <c r="J48" s="8">
        <f t="shared" si="1"/>
        <v>430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220</v>
      </c>
      <c r="D49" s="10">
        <v>210</v>
      </c>
      <c r="E49" s="8">
        <f t="shared" si="0"/>
        <v>430</v>
      </c>
      <c r="F49" s="8">
        <f t="shared" si="5"/>
        <v>85</v>
      </c>
      <c r="G49" s="12" t="s">
        <v>93</v>
      </c>
      <c r="H49" s="60">
        <v>220</v>
      </c>
      <c r="I49" s="10">
        <v>210</v>
      </c>
      <c r="J49" s="8">
        <f t="shared" si="1"/>
        <v>430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220</v>
      </c>
      <c r="D50" s="10">
        <v>210</v>
      </c>
      <c r="E50" s="8">
        <f t="shared" si="0"/>
        <v>430</v>
      </c>
      <c r="F50" s="8">
        <f t="shared" si="5"/>
        <v>86</v>
      </c>
      <c r="G50" s="12" t="s">
        <v>95</v>
      </c>
      <c r="H50" s="60">
        <v>220</v>
      </c>
      <c r="I50" s="10">
        <v>210</v>
      </c>
      <c r="J50" s="8">
        <f t="shared" si="1"/>
        <v>430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220</v>
      </c>
      <c r="D51" s="10">
        <v>210</v>
      </c>
      <c r="E51" s="8">
        <f t="shared" si="0"/>
        <v>430</v>
      </c>
      <c r="F51" s="8">
        <f t="shared" si="5"/>
        <v>87</v>
      </c>
      <c r="G51" s="12" t="s">
        <v>97</v>
      </c>
      <c r="H51" s="60">
        <v>220</v>
      </c>
      <c r="I51" s="10">
        <v>210</v>
      </c>
      <c r="J51" s="8">
        <f t="shared" si="1"/>
        <v>430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220</v>
      </c>
      <c r="D52" s="10">
        <v>210</v>
      </c>
      <c r="E52" s="8">
        <f t="shared" si="0"/>
        <v>430</v>
      </c>
      <c r="F52" s="8">
        <f t="shared" si="5"/>
        <v>88</v>
      </c>
      <c r="G52" s="12" t="s">
        <v>99</v>
      </c>
      <c r="H52" s="60">
        <v>220</v>
      </c>
      <c r="I52" s="10">
        <v>210</v>
      </c>
      <c r="J52" s="8">
        <f t="shared" si="1"/>
        <v>430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220</v>
      </c>
      <c r="D53" s="10">
        <v>210</v>
      </c>
      <c r="E53" s="8">
        <f t="shared" si="0"/>
        <v>430</v>
      </c>
      <c r="F53" s="8">
        <f t="shared" si="5"/>
        <v>89</v>
      </c>
      <c r="G53" s="12" t="s">
        <v>101</v>
      </c>
      <c r="H53" s="60">
        <v>220</v>
      </c>
      <c r="I53" s="10">
        <v>210</v>
      </c>
      <c r="J53" s="8">
        <f t="shared" si="1"/>
        <v>430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220</v>
      </c>
      <c r="D54" s="10">
        <v>210</v>
      </c>
      <c r="E54" s="8">
        <f t="shared" si="0"/>
        <v>430</v>
      </c>
      <c r="F54" s="8">
        <f t="shared" si="5"/>
        <v>90</v>
      </c>
      <c r="G54" s="12" t="s">
        <v>103</v>
      </c>
      <c r="H54" s="60">
        <v>220</v>
      </c>
      <c r="I54" s="10">
        <v>210</v>
      </c>
      <c r="J54" s="8">
        <f t="shared" si="1"/>
        <v>430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220</v>
      </c>
      <c r="D55" s="10">
        <v>210</v>
      </c>
      <c r="E55" s="8">
        <f t="shared" si="0"/>
        <v>430</v>
      </c>
      <c r="F55" s="8">
        <f t="shared" si="5"/>
        <v>91</v>
      </c>
      <c r="G55" s="12" t="s">
        <v>105</v>
      </c>
      <c r="H55" s="60">
        <v>220</v>
      </c>
      <c r="I55" s="10">
        <v>210</v>
      </c>
      <c r="J55" s="8">
        <f t="shared" si="1"/>
        <v>430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220</v>
      </c>
      <c r="D56" s="10">
        <v>210</v>
      </c>
      <c r="E56" s="8">
        <f t="shared" si="0"/>
        <v>430</v>
      </c>
      <c r="F56" s="8">
        <f t="shared" si="5"/>
        <v>92</v>
      </c>
      <c r="G56" s="12" t="s">
        <v>107</v>
      </c>
      <c r="H56" s="60">
        <v>220</v>
      </c>
      <c r="I56" s="10">
        <v>210</v>
      </c>
      <c r="J56" s="8">
        <f t="shared" si="1"/>
        <v>430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220</v>
      </c>
      <c r="D57" s="10">
        <v>210</v>
      </c>
      <c r="E57" s="8">
        <f t="shared" si="0"/>
        <v>430</v>
      </c>
      <c r="F57" s="8">
        <f t="shared" si="5"/>
        <v>93</v>
      </c>
      <c r="G57" s="12" t="s">
        <v>109</v>
      </c>
      <c r="H57" s="60">
        <v>220</v>
      </c>
      <c r="I57" s="10">
        <v>210</v>
      </c>
      <c r="J57" s="8">
        <f t="shared" si="1"/>
        <v>430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220</v>
      </c>
      <c r="D58" s="10">
        <v>210</v>
      </c>
      <c r="E58" s="8">
        <f t="shared" si="0"/>
        <v>430</v>
      </c>
      <c r="F58" s="8">
        <f t="shared" si="5"/>
        <v>94</v>
      </c>
      <c r="G58" s="12" t="s">
        <v>111</v>
      </c>
      <c r="H58" s="60">
        <v>220</v>
      </c>
      <c r="I58" s="10">
        <v>210</v>
      </c>
      <c r="J58" s="8">
        <f t="shared" si="1"/>
        <v>430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220</v>
      </c>
      <c r="D59" s="10">
        <v>210</v>
      </c>
      <c r="E59" s="17">
        <f t="shared" si="0"/>
        <v>430</v>
      </c>
      <c r="F59" s="17">
        <f t="shared" si="5"/>
        <v>95</v>
      </c>
      <c r="G59" s="18" t="s">
        <v>113</v>
      </c>
      <c r="H59" s="60">
        <v>220</v>
      </c>
      <c r="I59" s="10">
        <v>210</v>
      </c>
      <c r="J59" s="17">
        <f t="shared" si="1"/>
        <v>430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220</v>
      </c>
      <c r="D60" s="10">
        <v>210</v>
      </c>
      <c r="E60" s="17">
        <f t="shared" si="0"/>
        <v>430</v>
      </c>
      <c r="F60" s="17">
        <f t="shared" si="5"/>
        <v>96</v>
      </c>
      <c r="G60" s="18" t="s">
        <v>115</v>
      </c>
      <c r="H60" s="60">
        <v>220</v>
      </c>
      <c r="I60" s="10">
        <v>210</v>
      </c>
      <c r="J60" s="17">
        <f t="shared" si="1"/>
        <v>430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5.25" customHeight="1" x14ac:dyDescent="0.25">
      <c r="A62" s="136" t="s">
        <v>248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39" t="s">
        <v>246</v>
      </c>
      <c r="B63" s="140"/>
      <c r="C63" s="140"/>
      <c r="D63" s="140"/>
      <c r="E63" s="143" t="s">
        <v>245</v>
      </c>
      <c r="F63" s="144"/>
      <c r="G63" s="145"/>
      <c r="H63" s="21">
        <v>3.9</v>
      </c>
      <c r="I63" s="21">
        <v>0</v>
      </c>
      <c r="J63" s="21">
        <f>H63+I63</f>
        <v>3.9</v>
      </c>
      <c r="K63" s="2"/>
      <c r="L63" s="22">
        <f>90.41</f>
        <v>90.41</v>
      </c>
      <c r="M63" s="32">
        <f>L63/1000</f>
        <v>9.040999999999999E-2</v>
      </c>
      <c r="N63" s="4"/>
      <c r="O63" s="7"/>
      <c r="P63" s="7"/>
      <c r="Q63" s="7"/>
    </row>
    <row r="64" spans="1:17" ht="30" customHeight="1" x14ac:dyDescent="0.25">
      <c r="A64" s="141"/>
      <c r="B64" s="142"/>
      <c r="C64" s="142"/>
      <c r="D64" s="142"/>
      <c r="E64" s="146" t="s">
        <v>240</v>
      </c>
      <c r="F64" s="147"/>
      <c r="G64" s="148"/>
      <c r="H64" s="36">
        <f>K82</f>
        <v>9.040999999999999E-2</v>
      </c>
      <c r="I64" s="36">
        <f>L82</f>
        <v>0</v>
      </c>
      <c r="J64" s="36">
        <f>H64+I64</f>
        <v>9.040999999999999E-2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49" t="s">
        <v>244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0.44500000000000001</v>
      </c>
      <c r="N66" s="28">
        <v>4.2999999999999997E-2</v>
      </c>
      <c r="O66" s="29">
        <f>M66+N66</f>
        <v>0.48799999999999999</v>
      </c>
      <c r="P66" s="29">
        <f>O66/J63*100</f>
        <v>12.512820512820513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H63+H64-M66-0.018-N66-0.018</f>
        <v>3.4664100000000002</v>
      </c>
      <c r="N67" s="29">
        <f>I63+I64</f>
        <v>0</v>
      </c>
      <c r="O67" s="7"/>
      <c r="P67" s="7"/>
      <c r="Q67" s="7"/>
    </row>
    <row r="68" spans="1:17" ht="25.5" customHeight="1" x14ac:dyDescent="0.25">
      <c r="A68" s="77"/>
      <c r="B68" s="77"/>
      <c r="C68" s="77"/>
      <c r="D68" s="77"/>
      <c r="E68" s="77"/>
      <c r="F68" s="77"/>
      <c r="G68" s="77"/>
      <c r="H68" s="78"/>
      <c r="I68" s="79"/>
      <c r="J68" s="79"/>
      <c r="K68" s="2"/>
      <c r="L68" s="4" t="s">
        <v>220</v>
      </c>
      <c r="M68" s="29"/>
      <c r="N68" s="29">
        <f>220*24/1000</f>
        <v>5.28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M67/20.5</f>
        <v>0.16909317073170732</v>
      </c>
      <c r="N69" s="32">
        <f>(N67+N68)/24</f>
        <v>0.22</v>
      </c>
      <c r="O69" s="23"/>
      <c r="P69" s="32">
        <f>M69+N69</f>
        <v>0.38909317073170735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169.09317073170732</v>
      </c>
      <c r="N70" s="29">
        <f>N69*1000</f>
        <v>220</v>
      </c>
      <c r="O70" s="23"/>
      <c r="P70" s="29">
        <f>M70+N70</f>
        <v>389.09317073170735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34"/>
      <c r="B72" s="135"/>
      <c r="C72" s="135"/>
      <c r="D72" s="135"/>
      <c r="E72" s="87"/>
      <c r="F72" s="2"/>
      <c r="G72" s="2"/>
      <c r="H72" s="2"/>
      <c r="I72" s="2"/>
      <c r="J72" s="87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0.1016</v>
      </c>
      <c r="L81" s="29">
        <v>0</v>
      </c>
      <c r="M81" s="32">
        <f>K81+L81</f>
        <v>0.1016</v>
      </c>
      <c r="N81" s="32">
        <f>M81-M63</f>
        <v>1.1190000000000005E-2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f>K81-N81</f>
        <v>9.040999999999999E-2</v>
      </c>
      <c r="L82" s="35">
        <v>0</v>
      </c>
      <c r="M82" s="32">
        <f>K82+L82</f>
        <v>9.040999999999999E-2</v>
      </c>
      <c r="N82" s="32">
        <f>N81/2</f>
        <v>5.5950000000000027E-3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90" customWidth="1"/>
    <col min="2" max="2" width="18.5703125" style="90" customWidth="1"/>
    <col min="3" max="4" width="12.7109375" style="90" customWidth="1"/>
    <col min="5" max="5" width="14.7109375" style="90" customWidth="1"/>
    <col min="6" max="6" width="12.42578125" style="90" customWidth="1"/>
    <col min="7" max="7" width="15.140625" style="90" customWidth="1"/>
    <col min="8" max="9" width="12.7109375" style="90" customWidth="1"/>
    <col min="10" max="10" width="15" style="90" customWidth="1"/>
    <col min="11" max="11" width="9.140625" style="90" customWidth="1"/>
    <col min="12" max="12" width="13" style="90" customWidth="1"/>
    <col min="13" max="13" width="12.7109375" style="90" customWidth="1"/>
    <col min="14" max="14" width="14.28515625" style="90" customWidth="1"/>
    <col min="15" max="15" width="7.85546875" style="90" customWidth="1"/>
    <col min="16" max="17" width="9.140625" style="90" customWidth="1"/>
    <col min="18" max="16384" width="14.42578125" style="90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249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253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220</v>
      </c>
      <c r="D13" s="10">
        <v>210</v>
      </c>
      <c r="E13" s="11">
        <f t="shared" ref="E13:E60" si="0">SUM(C13,D13)</f>
        <v>430</v>
      </c>
      <c r="F13" s="8">
        <v>49</v>
      </c>
      <c r="G13" s="12" t="s">
        <v>21</v>
      </c>
      <c r="H13" s="60">
        <v>220</v>
      </c>
      <c r="I13" s="10">
        <v>210</v>
      </c>
      <c r="J13" s="8">
        <f t="shared" ref="J13:J60" si="1">SUM(H13,I13)</f>
        <v>430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220</v>
      </c>
      <c r="D14" s="10">
        <v>210</v>
      </c>
      <c r="E14" s="11">
        <f t="shared" si="0"/>
        <v>430</v>
      </c>
      <c r="F14" s="8">
        <f t="shared" ref="F14:F36" si="3">F13+1</f>
        <v>50</v>
      </c>
      <c r="G14" s="12" t="s">
        <v>23</v>
      </c>
      <c r="H14" s="60">
        <v>220</v>
      </c>
      <c r="I14" s="10">
        <v>210</v>
      </c>
      <c r="J14" s="8">
        <f t="shared" si="1"/>
        <v>430</v>
      </c>
      <c r="K14" s="2"/>
      <c r="L14" s="2" t="s">
        <v>20</v>
      </c>
      <c r="M14" s="7">
        <f>AVERAGE(C13:C16)</f>
        <v>220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220</v>
      </c>
      <c r="D15" s="10">
        <v>210</v>
      </c>
      <c r="E15" s="11">
        <f t="shared" si="0"/>
        <v>430</v>
      </c>
      <c r="F15" s="8">
        <f t="shared" si="3"/>
        <v>51</v>
      </c>
      <c r="G15" s="12" t="s">
        <v>25</v>
      </c>
      <c r="H15" s="60">
        <v>220</v>
      </c>
      <c r="I15" s="10">
        <v>210</v>
      </c>
      <c r="J15" s="8">
        <f t="shared" si="1"/>
        <v>430</v>
      </c>
      <c r="K15" s="2"/>
      <c r="L15" s="2" t="s">
        <v>28</v>
      </c>
      <c r="M15" s="7">
        <f>AVERAGE(C17:C20)</f>
        <v>220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220</v>
      </c>
      <c r="D16" s="10">
        <v>210</v>
      </c>
      <c r="E16" s="11">
        <f t="shared" si="0"/>
        <v>430</v>
      </c>
      <c r="F16" s="8">
        <f t="shared" si="3"/>
        <v>52</v>
      </c>
      <c r="G16" s="12" t="s">
        <v>27</v>
      </c>
      <c r="H16" s="60">
        <v>220</v>
      </c>
      <c r="I16" s="10">
        <v>210</v>
      </c>
      <c r="J16" s="8">
        <f t="shared" si="1"/>
        <v>430</v>
      </c>
      <c r="K16" s="2"/>
      <c r="L16" s="2" t="s">
        <v>36</v>
      </c>
      <c r="M16" s="7">
        <f>AVERAGE(C21:C24)</f>
        <v>220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220</v>
      </c>
      <c r="D17" s="10">
        <v>210</v>
      </c>
      <c r="E17" s="11">
        <f t="shared" si="0"/>
        <v>430</v>
      </c>
      <c r="F17" s="8">
        <f t="shared" si="3"/>
        <v>53</v>
      </c>
      <c r="G17" s="12" t="s">
        <v>29</v>
      </c>
      <c r="H17" s="60">
        <v>220</v>
      </c>
      <c r="I17" s="10">
        <v>210</v>
      </c>
      <c r="J17" s="8">
        <f t="shared" si="1"/>
        <v>430</v>
      </c>
      <c r="K17" s="2"/>
      <c r="L17" s="2" t="s">
        <v>44</v>
      </c>
      <c r="M17" s="7">
        <f>AVERAGE(C25:C28)</f>
        <v>220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220</v>
      </c>
      <c r="D18" s="10">
        <v>210</v>
      </c>
      <c r="E18" s="11">
        <f t="shared" si="0"/>
        <v>430</v>
      </c>
      <c r="F18" s="8">
        <f t="shared" si="3"/>
        <v>54</v>
      </c>
      <c r="G18" s="12" t="s">
        <v>31</v>
      </c>
      <c r="H18" s="60">
        <v>220</v>
      </c>
      <c r="I18" s="10">
        <v>210</v>
      </c>
      <c r="J18" s="8">
        <f t="shared" si="1"/>
        <v>430</v>
      </c>
      <c r="K18" s="2"/>
      <c r="L18" s="2" t="s">
        <v>52</v>
      </c>
      <c r="M18" s="7">
        <f>AVERAGE(C29:C32)</f>
        <v>220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220</v>
      </c>
      <c r="D19" s="10">
        <v>210</v>
      </c>
      <c r="E19" s="11">
        <f t="shared" si="0"/>
        <v>430</v>
      </c>
      <c r="F19" s="8">
        <f t="shared" si="3"/>
        <v>55</v>
      </c>
      <c r="G19" s="12" t="s">
        <v>33</v>
      </c>
      <c r="H19" s="60">
        <v>220</v>
      </c>
      <c r="I19" s="10">
        <v>210</v>
      </c>
      <c r="J19" s="8">
        <f t="shared" si="1"/>
        <v>430</v>
      </c>
      <c r="K19" s="2"/>
      <c r="L19" s="2" t="s">
        <v>60</v>
      </c>
      <c r="M19" s="7">
        <f>AVERAGE(C33:C36)</f>
        <v>220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220</v>
      </c>
      <c r="D20" s="10">
        <v>210</v>
      </c>
      <c r="E20" s="11">
        <f t="shared" si="0"/>
        <v>430</v>
      </c>
      <c r="F20" s="8">
        <f t="shared" si="3"/>
        <v>56</v>
      </c>
      <c r="G20" s="12" t="s">
        <v>35</v>
      </c>
      <c r="H20" s="60">
        <v>220</v>
      </c>
      <c r="I20" s="10">
        <v>210</v>
      </c>
      <c r="J20" s="8">
        <f t="shared" si="1"/>
        <v>430</v>
      </c>
      <c r="K20" s="2"/>
      <c r="L20" s="2" t="s">
        <v>68</v>
      </c>
      <c r="M20" s="7">
        <f>AVERAGE(C37:C40)</f>
        <v>220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220</v>
      </c>
      <c r="D21" s="10">
        <v>210</v>
      </c>
      <c r="E21" s="11">
        <f t="shared" si="0"/>
        <v>430</v>
      </c>
      <c r="F21" s="8">
        <f t="shared" si="3"/>
        <v>57</v>
      </c>
      <c r="G21" s="12" t="s">
        <v>37</v>
      </c>
      <c r="H21" s="60">
        <v>220</v>
      </c>
      <c r="I21" s="10">
        <v>210</v>
      </c>
      <c r="J21" s="8">
        <f t="shared" si="1"/>
        <v>430</v>
      </c>
      <c r="K21" s="2"/>
      <c r="L21" s="2" t="s">
        <v>76</v>
      </c>
      <c r="M21" s="7">
        <f>AVERAGE(C41:C44)</f>
        <v>220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220</v>
      </c>
      <c r="D22" s="10">
        <v>210</v>
      </c>
      <c r="E22" s="11">
        <f t="shared" si="0"/>
        <v>430</v>
      </c>
      <c r="F22" s="8">
        <f t="shared" si="3"/>
        <v>58</v>
      </c>
      <c r="G22" s="12" t="s">
        <v>39</v>
      </c>
      <c r="H22" s="60">
        <v>220</v>
      </c>
      <c r="I22" s="10">
        <v>210</v>
      </c>
      <c r="J22" s="8">
        <f t="shared" si="1"/>
        <v>430</v>
      </c>
      <c r="K22" s="2"/>
      <c r="L22" s="2" t="s">
        <v>84</v>
      </c>
      <c r="M22" s="7">
        <f>AVERAGE(C45:C48)</f>
        <v>220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220</v>
      </c>
      <c r="D23" s="10">
        <v>210</v>
      </c>
      <c r="E23" s="11">
        <f t="shared" si="0"/>
        <v>430</v>
      </c>
      <c r="F23" s="8">
        <f t="shared" si="3"/>
        <v>59</v>
      </c>
      <c r="G23" s="12" t="s">
        <v>41</v>
      </c>
      <c r="H23" s="60">
        <v>220</v>
      </c>
      <c r="I23" s="10">
        <v>210</v>
      </c>
      <c r="J23" s="8">
        <f t="shared" si="1"/>
        <v>430</v>
      </c>
      <c r="K23" s="2"/>
      <c r="L23" s="2" t="s">
        <v>92</v>
      </c>
      <c r="M23" s="7">
        <f>AVERAGE(C49:C52)</f>
        <v>220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220</v>
      </c>
      <c r="D24" s="10">
        <v>210</v>
      </c>
      <c r="E24" s="11">
        <f t="shared" si="0"/>
        <v>430</v>
      </c>
      <c r="F24" s="8">
        <f t="shared" si="3"/>
        <v>60</v>
      </c>
      <c r="G24" s="12" t="s">
        <v>43</v>
      </c>
      <c r="H24" s="60">
        <v>220</v>
      </c>
      <c r="I24" s="10">
        <v>210</v>
      </c>
      <c r="J24" s="8">
        <f t="shared" si="1"/>
        <v>430</v>
      </c>
      <c r="K24" s="2"/>
      <c r="L24" s="13" t="s">
        <v>100</v>
      </c>
      <c r="M24" s="7">
        <f>AVERAGE(C53:C56)</f>
        <v>220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220</v>
      </c>
      <c r="D25" s="10">
        <v>210</v>
      </c>
      <c r="E25" s="11">
        <f t="shared" si="0"/>
        <v>430</v>
      </c>
      <c r="F25" s="8">
        <f t="shared" si="3"/>
        <v>61</v>
      </c>
      <c r="G25" s="12" t="s">
        <v>45</v>
      </c>
      <c r="H25" s="60">
        <v>220</v>
      </c>
      <c r="I25" s="10">
        <v>210</v>
      </c>
      <c r="J25" s="8">
        <f t="shared" si="1"/>
        <v>430</v>
      </c>
      <c r="K25" s="2"/>
      <c r="L25" s="16" t="s">
        <v>108</v>
      </c>
      <c r="M25" s="7">
        <f>AVERAGE(C57:C60)</f>
        <v>220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220</v>
      </c>
      <c r="D26" s="10">
        <v>210</v>
      </c>
      <c r="E26" s="11">
        <f t="shared" si="0"/>
        <v>430</v>
      </c>
      <c r="F26" s="8">
        <f t="shared" si="3"/>
        <v>62</v>
      </c>
      <c r="G26" s="12" t="s">
        <v>47</v>
      </c>
      <c r="H26" s="60">
        <v>220</v>
      </c>
      <c r="I26" s="10">
        <v>210</v>
      </c>
      <c r="J26" s="8">
        <f t="shared" si="1"/>
        <v>430</v>
      </c>
      <c r="K26" s="2"/>
      <c r="L26" s="16" t="s">
        <v>21</v>
      </c>
      <c r="M26" s="7">
        <f>AVERAGE(H13:H16)</f>
        <v>220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220</v>
      </c>
      <c r="D27" s="10">
        <v>210</v>
      </c>
      <c r="E27" s="11">
        <f t="shared" si="0"/>
        <v>430</v>
      </c>
      <c r="F27" s="8">
        <f t="shared" si="3"/>
        <v>63</v>
      </c>
      <c r="G27" s="12" t="s">
        <v>49</v>
      </c>
      <c r="H27" s="60">
        <v>220</v>
      </c>
      <c r="I27" s="10">
        <v>210</v>
      </c>
      <c r="J27" s="8">
        <f t="shared" si="1"/>
        <v>430</v>
      </c>
      <c r="K27" s="2"/>
      <c r="L27" s="24" t="s">
        <v>29</v>
      </c>
      <c r="M27" s="7">
        <f>AVERAGE(H17:H20)</f>
        <v>220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220</v>
      </c>
      <c r="D28" s="10">
        <v>210</v>
      </c>
      <c r="E28" s="11">
        <f t="shared" si="0"/>
        <v>430</v>
      </c>
      <c r="F28" s="8">
        <f t="shared" si="3"/>
        <v>64</v>
      </c>
      <c r="G28" s="12" t="s">
        <v>51</v>
      </c>
      <c r="H28" s="60">
        <v>220</v>
      </c>
      <c r="I28" s="10">
        <v>210</v>
      </c>
      <c r="J28" s="8">
        <f t="shared" si="1"/>
        <v>430</v>
      </c>
      <c r="K28" s="2"/>
      <c r="L28" s="2" t="s">
        <v>37</v>
      </c>
      <c r="M28" s="7">
        <f>AVERAGE(H21:H24)</f>
        <v>220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220</v>
      </c>
      <c r="D29" s="10">
        <v>210</v>
      </c>
      <c r="E29" s="11">
        <f t="shared" si="0"/>
        <v>430</v>
      </c>
      <c r="F29" s="8">
        <f t="shared" si="3"/>
        <v>65</v>
      </c>
      <c r="G29" s="12" t="s">
        <v>53</v>
      </c>
      <c r="H29" s="60">
        <v>220</v>
      </c>
      <c r="I29" s="10">
        <v>210</v>
      </c>
      <c r="J29" s="8">
        <f t="shared" si="1"/>
        <v>430</v>
      </c>
      <c r="K29" s="2"/>
      <c r="L29" s="2" t="s">
        <v>45</v>
      </c>
      <c r="M29" s="7">
        <f>AVERAGE(H25:H28)</f>
        <v>220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220</v>
      </c>
      <c r="D30" s="10">
        <v>210</v>
      </c>
      <c r="E30" s="11">
        <f t="shared" si="0"/>
        <v>430</v>
      </c>
      <c r="F30" s="8">
        <f t="shared" si="3"/>
        <v>66</v>
      </c>
      <c r="G30" s="12" t="s">
        <v>55</v>
      </c>
      <c r="H30" s="60">
        <v>220</v>
      </c>
      <c r="I30" s="10">
        <v>210</v>
      </c>
      <c r="J30" s="8">
        <f t="shared" si="1"/>
        <v>430</v>
      </c>
      <c r="K30" s="2"/>
      <c r="L30" s="2" t="s">
        <v>53</v>
      </c>
      <c r="M30" s="7">
        <f>AVERAGE(H29:H32)</f>
        <v>220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220</v>
      </c>
      <c r="D31" s="10">
        <v>210</v>
      </c>
      <c r="E31" s="11">
        <f t="shared" si="0"/>
        <v>430</v>
      </c>
      <c r="F31" s="8">
        <f t="shared" si="3"/>
        <v>67</v>
      </c>
      <c r="G31" s="12" t="s">
        <v>57</v>
      </c>
      <c r="H31" s="60">
        <v>220</v>
      </c>
      <c r="I31" s="10">
        <v>210</v>
      </c>
      <c r="J31" s="8">
        <f t="shared" si="1"/>
        <v>430</v>
      </c>
      <c r="K31" s="2"/>
      <c r="L31" s="2" t="s">
        <v>61</v>
      </c>
      <c r="M31" s="7">
        <f>AVERAGE(H33:H36)</f>
        <v>220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220</v>
      </c>
      <c r="D32" s="10">
        <v>210</v>
      </c>
      <c r="E32" s="11">
        <f t="shared" si="0"/>
        <v>430</v>
      </c>
      <c r="F32" s="8">
        <f t="shared" si="3"/>
        <v>68</v>
      </c>
      <c r="G32" s="12" t="s">
        <v>59</v>
      </c>
      <c r="H32" s="60">
        <v>220</v>
      </c>
      <c r="I32" s="10">
        <v>210</v>
      </c>
      <c r="J32" s="8">
        <f t="shared" si="1"/>
        <v>430</v>
      </c>
      <c r="K32" s="2"/>
      <c r="L32" s="2" t="s">
        <v>69</v>
      </c>
      <c r="M32" s="7">
        <f>AVERAGE(H37:H40)</f>
        <v>220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220</v>
      </c>
      <c r="D33" s="10">
        <v>210</v>
      </c>
      <c r="E33" s="11">
        <f t="shared" si="0"/>
        <v>430</v>
      </c>
      <c r="F33" s="8">
        <f t="shared" si="3"/>
        <v>69</v>
      </c>
      <c r="G33" s="12" t="s">
        <v>61</v>
      </c>
      <c r="H33" s="60">
        <v>220</v>
      </c>
      <c r="I33" s="10">
        <v>210</v>
      </c>
      <c r="J33" s="8">
        <f t="shared" si="1"/>
        <v>430</v>
      </c>
      <c r="K33" s="2"/>
      <c r="L33" s="2" t="s">
        <v>77</v>
      </c>
      <c r="M33" s="7">
        <f>AVERAGE(H41:H44)</f>
        <v>220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220</v>
      </c>
      <c r="D34" s="10">
        <v>210</v>
      </c>
      <c r="E34" s="11">
        <f t="shared" si="0"/>
        <v>430</v>
      </c>
      <c r="F34" s="8">
        <f t="shared" si="3"/>
        <v>70</v>
      </c>
      <c r="G34" s="12" t="s">
        <v>63</v>
      </c>
      <c r="H34" s="60">
        <v>220</v>
      </c>
      <c r="I34" s="10">
        <v>210</v>
      </c>
      <c r="J34" s="8">
        <f t="shared" si="1"/>
        <v>430</v>
      </c>
      <c r="K34" s="2"/>
      <c r="L34" s="2" t="s">
        <v>85</v>
      </c>
      <c r="M34" s="7">
        <f>AVERAGE(H45:H48)</f>
        <v>220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220</v>
      </c>
      <c r="D35" s="10">
        <v>210</v>
      </c>
      <c r="E35" s="11">
        <f t="shared" si="0"/>
        <v>430</v>
      </c>
      <c r="F35" s="8">
        <f t="shared" si="3"/>
        <v>71</v>
      </c>
      <c r="G35" s="12" t="s">
        <v>65</v>
      </c>
      <c r="H35" s="60">
        <v>220</v>
      </c>
      <c r="I35" s="10">
        <v>210</v>
      </c>
      <c r="J35" s="8">
        <f t="shared" si="1"/>
        <v>430</v>
      </c>
      <c r="K35" s="2"/>
      <c r="L35" s="2" t="s">
        <v>93</v>
      </c>
      <c r="M35" s="7">
        <f>AVERAGE(H49:H52)</f>
        <v>220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220</v>
      </c>
      <c r="D36" s="10">
        <v>210</v>
      </c>
      <c r="E36" s="11">
        <f t="shared" si="0"/>
        <v>430</v>
      </c>
      <c r="F36" s="8">
        <f t="shared" si="3"/>
        <v>72</v>
      </c>
      <c r="G36" s="12" t="s">
        <v>67</v>
      </c>
      <c r="H36" s="60">
        <v>220</v>
      </c>
      <c r="I36" s="10">
        <v>210</v>
      </c>
      <c r="J36" s="8">
        <f t="shared" si="1"/>
        <v>430</v>
      </c>
      <c r="K36" s="2"/>
      <c r="L36" s="108" t="s">
        <v>101</v>
      </c>
      <c r="M36" s="7">
        <f>AVERAGE(H53:H56)</f>
        <v>220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220</v>
      </c>
      <c r="D37" s="10">
        <v>210</v>
      </c>
      <c r="E37" s="11">
        <f t="shared" si="0"/>
        <v>430</v>
      </c>
      <c r="F37" s="8">
        <v>73</v>
      </c>
      <c r="G37" s="12" t="s">
        <v>69</v>
      </c>
      <c r="H37" s="60">
        <v>220</v>
      </c>
      <c r="I37" s="10">
        <v>210</v>
      </c>
      <c r="J37" s="8">
        <f t="shared" si="1"/>
        <v>430</v>
      </c>
      <c r="K37" s="2"/>
      <c r="L37" s="108" t="s">
        <v>109</v>
      </c>
      <c r="M37" s="7">
        <f>AVERAGE(H57:H60)</f>
        <v>220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220</v>
      </c>
      <c r="D38" s="10">
        <v>210</v>
      </c>
      <c r="E38" s="8">
        <f t="shared" si="0"/>
        <v>430</v>
      </c>
      <c r="F38" s="8">
        <f t="shared" ref="F38:F60" si="5">F37+1</f>
        <v>74</v>
      </c>
      <c r="G38" s="12" t="s">
        <v>71</v>
      </c>
      <c r="H38" s="60">
        <v>220</v>
      </c>
      <c r="I38" s="10">
        <v>210</v>
      </c>
      <c r="J38" s="8">
        <f t="shared" si="1"/>
        <v>430</v>
      </c>
      <c r="K38" s="2"/>
      <c r="L38" s="108" t="s">
        <v>299</v>
      </c>
      <c r="M38" s="108">
        <f>AVERAGE(M14:M37)</f>
        <v>220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220</v>
      </c>
      <c r="D39" s="10">
        <v>210</v>
      </c>
      <c r="E39" s="8">
        <f t="shared" si="0"/>
        <v>430</v>
      </c>
      <c r="F39" s="8">
        <f t="shared" si="5"/>
        <v>75</v>
      </c>
      <c r="G39" s="12" t="s">
        <v>73</v>
      </c>
      <c r="H39" s="60">
        <v>220</v>
      </c>
      <c r="I39" s="10">
        <v>210</v>
      </c>
      <c r="J39" s="8">
        <f t="shared" si="1"/>
        <v>430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220</v>
      </c>
      <c r="D40" s="10">
        <v>210</v>
      </c>
      <c r="E40" s="8">
        <f t="shared" si="0"/>
        <v>430</v>
      </c>
      <c r="F40" s="8">
        <f t="shared" si="5"/>
        <v>76</v>
      </c>
      <c r="G40" s="12" t="s">
        <v>75</v>
      </c>
      <c r="H40" s="60">
        <v>220</v>
      </c>
      <c r="I40" s="10">
        <v>210</v>
      </c>
      <c r="J40" s="8">
        <f t="shared" si="1"/>
        <v>430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220</v>
      </c>
      <c r="D41" s="10">
        <v>210</v>
      </c>
      <c r="E41" s="8">
        <f t="shared" si="0"/>
        <v>430</v>
      </c>
      <c r="F41" s="8">
        <f t="shared" si="5"/>
        <v>77</v>
      </c>
      <c r="G41" s="12" t="s">
        <v>77</v>
      </c>
      <c r="H41" s="60">
        <v>220</v>
      </c>
      <c r="I41" s="10">
        <v>210</v>
      </c>
      <c r="J41" s="8">
        <f t="shared" si="1"/>
        <v>430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220</v>
      </c>
      <c r="D42" s="10">
        <v>210</v>
      </c>
      <c r="E42" s="8">
        <f t="shared" si="0"/>
        <v>430</v>
      </c>
      <c r="F42" s="8">
        <f t="shared" si="5"/>
        <v>78</v>
      </c>
      <c r="G42" s="12" t="s">
        <v>79</v>
      </c>
      <c r="H42" s="60">
        <v>220</v>
      </c>
      <c r="I42" s="10">
        <v>210</v>
      </c>
      <c r="J42" s="8">
        <f t="shared" si="1"/>
        <v>430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220</v>
      </c>
      <c r="D43" s="10">
        <v>210</v>
      </c>
      <c r="E43" s="8">
        <f t="shared" si="0"/>
        <v>430</v>
      </c>
      <c r="F43" s="8">
        <f t="shared" si="5"/>
        <v>79</v>
      </c>
      <c r="G43" s="12" t="s">
        <v>81</v>
      </c>
      <c r="H43" s="60">
        <v>220</v>
      </c>
      <c r="I43" s="10">
        <v>210</v>
      </c>
      <c r="J43" s="8">
        <f t="shared" si="1"/>
        <v>430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220</v>
      </c>
      <c r="D44" s="10">
        <v>210</v>
      </c>
      <c r="E44" s="8">
        <f t="shared" si="0"/>
        <v>430</v>
      </c>
      <c r="F44" s="8">
        <f t="shared" si="5"/>
        <v>80</v>
      </c>
      <c r="G44" s="12" t="s">
        <v>83</v>
      </c>
      <c r="H44" s="60">
        <v>220</v>
      </c>
      <c r="I44" s="10">
        <v>210</v>
      </c>
      <c r="J44" s="8">
        <f t="shared" si="1"/>
        <v>430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220</v>
      </c>
      <c r="D45" s="10">
        <v>210</v>
      </c>
      <c r="E45" s="8">
        <f t="shared" si="0"/>
        <v>430</v>
      </c>
      <c r="F45" s="8">
        <f t="shared" si="5"/>
        <v>81</v>
      </c>
      <c r="G45" s="12" t="s">
        <v>85</v>
      </c>
      <c r="H45" s="60">
        <v>220</v>
      </c>
      <c r="I45" s="10">
        <v>210</v>
      </c>
      <c r="J45" s="8">
        <f t="shared" si="1"/>
        <v>430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220</v>
      </c>
      <c r="D46" s="10">
        <v>210</v>
      </c>
      <c r="E46" s="8">
        <f t="shared" si="0"/>
        <v>430</v>
      </c>
      <c r="F46" s="8">
        <f t="shared" si="5"/>
        <v>82</v>
      </c>
      <c r="G46" s="12" t="s">
        <v>87</v>
      </c>
      <c r="H46" s="60">
        <v>220</v>
      </c>
      <c r="I46" s="10">
        <v>210</v>
      </c>
      <c r="J46" s="8">
        <f t="shared" si="1"/>
        <v>430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220</v>
      </c>
      <c r="D47" s="10">
        <v>210</v>
      </c>
      <c r="E47" s="8">
        <f t="shared" si="0"/>
        <v>430</v>
      </c>
      <c r="F47" s="8">
        <f t="shared" si="5"/>
        <v>83</v>
      </c>
      <c r="G47" s="12" t="s">
        <v>89</v>
      </c>
      <c r="H47" s="60">
        <v>220</v>
      </c>
      <c r="I47" s="10">
        <v>210</v>
      </c>
      <c r="J47" s="8">
        <f t="shared" si="1"/>
        <v>430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220</v>
      </c>
      <c r="D48" s="10">
        <v>210</v>
      </c>
      <c r="E48" s="8">
        <f t="shared" si="0"/>
        <v>430</v>
      </c>
      <c r="F48" s="8">
        <f t="shared" si="5"/>
        <v>84</v>
      </c>
      <c r="G48" s="12" t="s">
        <v>91</v>
      </c>
      <c r="H48" s="60">
        <v>220</v>
      </c>
      <c r="I48" s="10">
        <v>210</v>
      </c>
      <c r="J48" s="8">
        <f t="shared" si="1"/>
        <v>430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220</v>
      </c>
      <c r="D49" s="10">
        <v>210</v>
      </c>
      <c r="E49" s="8">
        <f t="shared" si="0"/>
        <v>430</v>
      </c>
      <c r="F49" s="8">
        <f t="shared" si="5"/>
        <v>85</v>
      </c>
      <c r="G49" s="12" t="s">
        <v>93</v>
      </c>
      <c r="H49" s="60">
        <v>220</v>
      </c>
      <c r="I49" s="10">
        <v>210</v>
      </c>
      <c r="J49" s="8">
        <f t="shared" si="1"/>
        <v>430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220</v>
      </c>
      <c r="D50" s="10">
        <v>210</v>
      </c>
      <c r="E50" s="8">
        <f t="shared" si="0"/>
        <v>430</v>
      </c>
      <c r="F50" s="8">
        <f t="shared" si="5"/>
        <v>86</v>
      </c>
      <c r="G50" s="12" t="s">
        <v>95</v>
      </c>
      <c r="H50" s="60">
        <v>220</v>
      </c>
      <c r="I50" s="10">
        <v>210</v>
      </c>
      <c r="J50" s="8">
        <f t="shared" si="1"/>
        <v>430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220</v>
      </c>
      <c r="D51" s="10">
        <v>210</v>
      </c>
      <c r="E51" s="8">
        <f t="shared" si="0"/>
        <v>430</v>
      </c>
      <c r="F51" s="8">
        <f t="shared" si="5"/>
        <v>87</v>
      </c>
      <c r="G51" s="12" t="s">
        <v>97</v>
      </c>
      <c r="H51" s="60">
        <v>220</v>
      </c>
      <c r="I51" s="10">
        <v>210</v>
      </c>
      <c r="J51" s="8">
        <f t="shared" si="1"/>
        <v>430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220</v>
      </c>
      <c r="D52" s="10">
        <v>210</v>
      </c>
      <c r="E52" s="8">
        <f t="shared" si="0"/>
        <v>430</v>
      </c>
      <c r="F52" s="8">
        <f t="shared" si="5"/>
        <v>88</v>
      </c>
      <c r="G52" s="12" t="s">
        <v>99</v>
      </c>
      <c r="H52" s="60">
        <v>220</v>
      </c>
      <c r="I52" s="10">
        <v>210</v>
      </c>
      <c r="J52" s="8">
        <f t="shared" si="1"/>
        <v>430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220</v>
      </c>
      <c r="D53" s="10">
        <v>210</v>
      </c>
      <c r="E53" s="8">
        <f t="shared" si="0"/>
        <v>430</v>
      </c>
      <c r="F53" s="8">
        <f t="shared" si="5"/>
        <v>89</v>
      </c>
      <c r="G53" s="12" t="s">
        <v>101</v>
      </c>
      <c r="H53" s="60">
        <v>220</v>
      </c>
      <c r="I53" s="10">
        <v>210</v>
      </c>
      <c r="J53" s="8">
        <f t="shared" si="1"/>
        <v>430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220</v>
      </c>
      <c r="D54" s="10">
        <v>210</v>
      </c>
      <c r="E54" s="8">
        <f t="shared" si="0"/>
        <v>430</v>
      </c>
      <c r="F54" s="8">
        <f t="shared" si="5"/>
        <v>90</v>
      </c>
      <c r="G54" s="12" t="s">
        <v>103</v>
      </c>
      <c r="H54" s="60">
        <v>220</v>
      </c>
      <c r="I54" s="10">
        <v>210</v>
      </c>
      <c r="J54" s="8">
        <f t="shared" si="1"/>
        <v>430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220</v>
      </c>
      <c r="D55" s="10">
        <v>210</v>
      </c>
      <c r="E55" s="8">
        <f t="shared" si="0"/>
        <v>430</v>
      </c>
      <c r="F55" s="8">
        <f t="shared" si="5"/>
        <v>91</v>
      </c>
      <c r="G55" s="12" t="s">
        <v>105</v>
      </c>
      <c r="H55" s="60">
        <v>220</v>
      </c>
      <c r="I55" s="10">
        <v>210</v>
      </c>
      <c r="J55" s="8">
        <f t="shared" si="1"/>
        <v>430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220</v>
      </c>
      <c r="D56" s="10">
        <v>210</v>
      </c>
      <c r="E56" s="8">
        <f t="shared" si="0"/>
        <v>430</v>
      </c>
      <c r="F56" s="8">
        <f t="shared" si="5"/>
        <v>92</v>
      </c>
      <c r="G56" s="12" t="s">
        <v>107</v>
      </c>
      <c r="H56" s="60">
        <v>220</v>
      </c>
      <c r="I56" s="10">
        <v>210</v>
      </c>
      <c r="J56" s="8">
        <f t="shared" si="1"/>
        <v>430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220</v>
      </c>
      <c r="D57" s="10">
        <v>210</v>
      </c>
      <c r="E57" s="8">
        <f t="shared" si="0"/>
        <v>430</v>
      </c>
      <c r="F57" s="8">
        <f t="shared" si="5"/>
        <v>93</v>
      </c>
      <c r="G57" s="12" t="s">
        <v>109</v>
      </c>
      <c r="H57" s="60">
        <v>220</v>
      </c>
      <c r="I57" s="10">
        <v>210</v>
      </c>
      <c r="J57" s="8">
        <f t="shared" si="1"/>
        <v>430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220</v>
      </c>
      <c r="D58" s="10">
        <v>210</v>
      </c>
      <c r="E58" s="8">
        <f t="shared" si="0"/>
        <v>430</v>
      </c>
      <c r="F58" s="8">
        <f t="shared" si="5"/>
        <v>94</v>
      </c>
      <c r="G58" s="12" t="s">
        <v>111</v>
      </c>
      <c r="H58" s="60">
        <v>220</v>
      </c>
      <c r="I58" s="10">
        <v>210</v>
      </c>
      <c r="J58" s="8">
        <f t="shared" si="1"/>
        <v>430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220</v>
      </c>
      <c r="D59" s="10">
        <v>210</v>
      </c>
      <c r="E59" s="17">
        <f t="shared" si="0"/>
        <v>430</v>
      </c>
      <c r="F59" s="17">
        <f t="shared" si="5"/>
        <v>95</v>
      </c>
      <c r="G59" s="18" t="s">
        <v>113</v>
      </c>
      <c r="H59" s="60">
        <v>220</v>
      </c>
      <c r="I59" s="10">
        <v>210</v>
      </c>
      <c r="J59" s="17">
        <f t="shared" si="1"/>
        <v>430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220</v>
      </c>
      <c r="D60" s="10">
        <v>210</v>
      </c>
      <c r="E60" s="17">
        <f t="shared" si="0"/>
        <v>430</v>
      </c>
      <c r="F60" s="17">
        <f t="shared" si="5"/>
        <v>96</v>
      </c>
      <c r="G60" s="18" t="s">
        <v>115</v>
      </c>
      <c r="H60" s="60">
        <v>220</v>
      </c>
      <c r="I60" s="10">
        <v>210</v>
      </c>
      <c r="J60" s="17">
        <f t="shared" si="1"/>
        <v>430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5.25" customHeight="1" x14ac:dyDescent="0.25">
      <c r="A62" s="136" t="s">
        <v>248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39"/>
      <c r="B63" s="140"/>
      <c r="C63" s="140"/>
      <c r="D63" s="140"/>
      <c r="E63" s="143" t="s">
        <v>250</v>
      </c>
      <c r="F63" s="144"/>
      <c r="G63" s="145"/>
      <c r="H63" s="21">
        <v>0</v>
      </c>
      <c r="I63" s="21">
        <v>3.1320000000000001</v>
      </c>
      <c r="J63" s="21">
        <f>H63+I63</f>
        <v>3.1320000000000001</v>
      </c>
      <c r="K63" s="2"/>
      <c r="L63" s="22">
        <f>116.25+11.666</f>
        <v>127.916</v>
      </c>
      <c r="M63" s="32">
        <f>L63/1000</f>
        <v>0.127916</v>
      </c>
      <c r="N63" s="4"/>
      <c r="O63" s="7"/>
      <c r="P63" s="7"/>
      <c r="Q63" s="7"/>
    </row>
    <row r="64" spans="1:17" ht="30" customHeight="1" x14ac:dyDescent="0.25">
      <c r="A64" s="141"/>
      <c r="B64" s="142"/>
      <c r="C64" s="142"/>
      <c r="D64" s="142"/>
      <c r="E64" s="146" t="s">
        <v>251</v>
      </c>
      <c r="F64" s="147"/>
      <c r="G64" s="148"/>
      <c r="H64" s="36">
        <f>K82</f>
        <v>0</v>
      </c>
      <c r="I64" s="36">
        <f>L82</f>
        <v>0.127916</v>
      </c>
      <c r="J64" s="36">
        <f>H64+I64</f>
        <v>0.127916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49" t="s">
        <v>252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0.124</v>
      </c>
      <c r="N66" s="28">
        <v>0.43099999999999999</v>
      </c>
      <c r="O66" s="29">
        <f>M66+N66</f>
        <v>0.55499999999999994</v>
      </c>
      <c r="P66" s="29">
        <f>O66/J63*100</f>
        <v>17.720306513409959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H63+H64-M66-0.018</f>
        <v>-0.14199999999999999</v>
      </c>
      <c r="N67" s="29">
        <f>I63+I64-N66-0.018</f>
        <v>2.8109160000000002</v>
      </c>
      <c r="O67" s="7"/>
      <c r="P67" s="7"/>
      <c r="Q67" s="7"/>
    </row>
    <row r="68" spans="1:17" ht="25.5" customHeight="1" x14ac:dyDescent="0.25">
      <c r="A68" s="77"/>
      <c r="B68" s="77"/>
      <c r="C68" s="77"/>
      <c r="D68" s="77"/>
      <c r="E68" s="77"/>
      <c r="F68" s="77"/>
      <c r="G68" s="77"/>
      <c r="H68" s="78"/>
      <c r="I68" s="79"/>
      <c r="J68" s="79"/>
      <c r="K68" s="2"/>
      <c r="L68" s="4" t="s">
        <v>220</v>
      </c>
      <c r="M68" s="29">
        <f>220*24/1000</f>
        <v>5.28</v>
      </c>
      <c r="N68" s="29">
        <f>220*7.95/1000</f>
        <v>1.7490000000000001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0.21408333333333332</v>
      </c>
      <c r="N69" s="32">
        <f>(N67+N68)/24</f>
        <v>0.18999650000000001</v>
      </c>
      <c r="O69" s="23"/>
      <c r="P69" s="32">
        <f>M69+N69</f>
        <v>0.4040798333333333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214.08333333333331</v>
      </c>
      <c r="N70" s="29">
        <f>N69*1000</f>
        <v>189.99650000000003</v>
      </c>
      <c r="O70" s="23"/>
      <c r="P70" s="29">
        <f>M70+N70</f>
        <v>404.07983333333334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34"/>
      <c r="B72" s="135"/>
      <c r="C72" s="135"/>
      <c r="D72" s="135"/>
      <c r="E72" s="89"/>
      <c r="F72" s="2"/>
      <c r="G72" s="2"/>
      <c r="H72" s="2"/>
      <c r="I72" s="2"/>
      <c r="J72" s="89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</v>
      </c>
      <c r="L81" s="29">
        <v>0.14510000000000001</v>
      </c>
      <c r="M81" s="32">
        <f>K81+L81</f>
        <v>0.14510000000000001</v>
      </c>
      <c r="N81" s="32">
        <f>M81-M63</f>
        <v>1.7184000000000005E-2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0.127916</v>
      </c>
      <c r="M82" s="32">
        <f>K82+L82</f>
        <v>0.127916</v>
      </c>
      <c r="N82" s="32">
        <f>N81/2</f>
        <v>8.5920000000000024E-3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92" customWidth="1"/>
    <col min="2" max="2" width="18.5703125" style="92" customWidth="1"/>
    <col min="3" max="4" width="12.7109375" style="92" customWidth="1"/>
    <col min="5" max="5" width="14.7109375" style="92" customWidth="1"/>
    <col min="6" max="6" width="12.42578125" style="92" customWidth="1"/>
    <col min="7" max="7" width="15.140625" style="92" customWidth="1"/>
    <col min="8" max="9" width="12.7109375" style="92" customWidth="1"/>
    <col min="10" max="10" width="15" style="92" customWidth="1"/>
    <col min="11" max="11" width="9.140625" style="92" customWidth="1"/>
    <col min="12" max="12" width="13" style="92" customWidth="1"/>
    <col min="13" max="13" width="12.7109375" style="92" customWidth="1"/>
    <col min="14" max="14" width="14.28515625" style="92" customWidth="1"/>
    <col min="15" max="15" width="7.85546875" style="92" customWidth="1"/>
    <col min="16" max="17" width="9.140625" style="92" customWidth="1"/>
    <col min="18" max="16384" width="14.42578125" style="92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254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257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220</v>
      </c>
      <c r="D13" s="10">
        <v>210</v>
      </c>
      <c r="E13" s="11">
        <f t="shared" ref="E13:E60" si="0">SUM(C13,D13)</f>
        <v>430</v>
      </c>
      <c r="F13" s="8">
        <v>49</v>
      </c>
      <c r="G13" s="12" t="s">
        <v>21</v>
      </c>
      <c r="H13" s="60">
        <v>220</v>
      </c>
      <c r="I13" s="10">
        <v>210</v>
      </c>
      <c r="J13" s="8">
        <f t="shared" ref="J13:J60" si="1">SUM(H13,I13)</f>
        <v>430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220</v>
      </c>
      <c r="D14" s="10">
        <v>210</v>
      </c>
      <c r="E14" s="11">
        <f t="shared" si="0"/>
        <v>430</v>
      </c>
      <c r="F14" s="8">
        <f t="shared" ref="F14:F36" si="3">F13+1</f>
        <v>50</v>
      </c>
      <c r="G14" s="12" t="s">
        <v>23</v>
      </c>
      <c r="H14" s="60">
        <v>220</v>
      </c>
      <c r="I14" s="10">
        <v>210</v>
      </c>
      <c r="J14" s="8">
        <f t="shared" si="1"/>
        <v>430</v>
      </c>
      <c r="K14" s="2"/>
      <c r="L14" s="2" t="s">
        <v>20</v>
      </c>
      <c r="M14" s="7">
        <f>AVERAGE(C13:C16)</f>
        <v>220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220</v>
      </c>
      <c r="D15" s="10">
        <v>210</v>
      </c>
      <c r="E15" s="11">
        <f t="shared" si="0"/>
        <v>430</v>
      </c>
      <c r="F15" s="8">
        <f t="shared" si="3"/>
        <v>51</v>
      </c>
      <c r="G15" s="12" t="s">
        <v>25</v>
      </c>
      <c r="H15" s="60">
        <v>220</v>
      </c>
      <c r="I15" s="10">
        <v>210</v>
      </c>
      <c r="J15" s="8">
        <f t="shared" si="1"/>
        <v>430</v>
      </c>
      <c r="K15" s="2"/>
      <c r="L15" s="2" t="s">
        <v>28</v>
      </c>
      <c r="M15" s="7">
        <f>AVERAGE(C17:C20)</f>
        <v>220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220</v>
      </c>
      <c r="D16" s="10">
        <v>210</v>
      </c>
      <c r="E16" s="11">
        <f t="shared" si="0"/>
        <v>430</v>
      </c>
      <c r="F16" s="8">
        <f t="shared" si="3"/>
        <v>52</v>
      </c>
      <c r="G16" s="12" t="s">
        <v>27</v>
      </c>
      <c r="H16" s="60">
        <v>220</v>
      </c>
      <c r="I16" s="10">
        <v>210</v>
      </c>
      <c r="J16" s="8">
        <f t="shared" si="1"/>
        <v>430</v>
      </c>
      <c r="K16" s="2"/>
      <c r="L16" s="2" t="s">
        <v>36</v>
      </c>
      <c r="M16" s="7">
        <f>AVERAGE(C21:C24)</f>
        <v>220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220</v>
      </c>
      <c r="D17" s="10">
        <v>210</v>
      </c>
      <c r="E17" s="11">
        <f t="shared" si="0"/>
        <v>430</v>
      </c>
      <c r="F17" s="8">
        <f t="shared" si="3"/>
        <v>53</v>
      </c>
      <c r="G17" s="12" t="s">
        <v>29</v>
      </c>
      <c r="H17" s="60">
        <v>220</v>
      </c>
      <c r="I17" s="10">
        <v>210</v>
      </c>
      <c r="J17" s="8">
        <f t="shared" si="1"/>
        <v>430</v>
      </c>
      <c r="K17" s="2"/>
      <c r="L17" s="2" t="s">
        <v>44</v>
      </c>
      <c r="M17" s="7">
        <f>AVERAGE(C25:C28)</f>
        <v>220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220</v>
      </c>
      <c r="D18" s="10">
        <v>210</v>
      </c>
      <c r="E18" s="11">
        <f t="shared" si="0"/>
        <v>430</v>
      </c>
      <c r="F18" s="8">
        <f t="shared" si="3"/>
        <v>54</v>
      </c>
      <c r="G18" s="12" t="s">
        <v>31</v>
      </c>
      <c r="H18" s="60">
        <v>220</v>
      </c>
      <c r="I18" s="10">
        <v>210</v>
      </c>
      <c r="J18" s="8">
        <f t="shared" si="1"/>
        <v>430</v>
      </c>
      <c r="K18" s="2"/>
      <c r="L18" s="2" t="s">
        <v>52</v>
      </c>
      <c r="M18" s="7">
        <f>AVERAGE(C29:C32)</f>
        <v>220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220</v>
      </c>
      <c r="D19" s="10">
        <v>210</v>
      </c>
      <c r="E19" s="11">
        <f t="shared" si="0"/>
        <v>430</v>
      </c>
      <c r="F19" s="8">
        <f t="shared" si="3"/>
        <v>55</v>
      </c>
      <c r="G19" s="12" t="s">
        <v>33</v>
      </c>
      <c r="H19" s="60">
        <v>220</v>
      </c>
      <c r="I19" s="10">
        <v>210</v>
      </c>
      <c r="J19" s="8">
        <f t="shared" si="1"/>
        <v>430</v>
      </c>
      <c r="K19" s="2"/>
      <c r="L19" s="2" t="s">
        <v>60</v>
      </c>
      <c r="M19" s="7">
        <f>AVERAGE(C33:C36)</f>
        <v>220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220</v>
      </c>
      <c r="D20" s="10">
        <v>210</v>
      </c>
      <c r="E20" s="11">
        <f t="shared" si="0"/>
        <v>430</v>
      </c>
      <c r="F20" s="8">
        <f t="shared" si="3"/>
        <v>56</v>
      </c>
      <c r="G20" s="12" t="s">
        <v>35</v>
      </c>
      <c r="H20" s="60">
        <v>220</v>
      </c>
      <c r="I20" s="10">
        <v>210</v>
      </c>
      <c r="J20" s="8">
        <f t="shared" si="1"/>
        <v>430</v>
      </c>
      <c r="K20" s="2"/>
      <c r="L20" s="2" t="s">
        <v>68</v>
      </c>
      <c r="M20" s="7">
        <f>AVERAGE(C37:C40)</f>
        <v>220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220</v>
      </c>
      <c r="D21" s="10">
        <v>210</v>
      </c>
      <c r="E21" s="11">
        <f t="shared" si="0"/>
        <v>430</v>
      </c>
      <c r="F21" s="8">
        <f t="shared" si="3"/>
        <v>57</v>
      </c>
      <c r="G21" s="12" t="s">
        <v>37</v>
      </c>
      <c r="H21" s="60">
        <v>220</v>
      </c>
      <c r="I21" s="10">
        <v>210</v>
      </c>
      <c r="J21" s="8">
        <f t="shared" si="1"/>
        <v>430</v>
      </c>
      <c r="K21" s="2"/>
      <c r="L21" s="2" t="s">
        <v>76</v>
      </c>
      <c r="M21" s="7">
        <f>AVERAGE(C41:C44)</f>
        <v>220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220</v>
      </c>
      <c r="D22" s="10">
        <v>210</v>
      </c>
      <c r="E22" s="11">
        <f t="shared" si="0"/>
        <v>430</v>
      </c>
      <c r="F22" s="8">
        <f t="shared" si="3"/>
        <v>58</v>
      </c>
      <c r="G22" s="12" t="s">
        <v>39</v>
      </c>
      <c r="H22" s="60">
        <v>220</v>
      </c>
      <c r="I22" s="10">
        <v>210</v>
      </c>
      <c r="J22" s="8">
        <f t="shared" si="1"/>
        <v>430</v>
      </c>
      <c r="K22" s="2"/>
      <c r="L22" s="2" t="s">
        <v>84</v>
      </c>
      <c r="M22" s="7">
        <f>AVERAGE(C45:C48)</f>
        <v>220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220</v>
      </c>
      <c r="D23" s="10">
        <v>210</v>
      </c>
      <c r="E23" s="11">
        <f t="shared" si="0"/>
        <v>430</v>
      </c>
      <c r="F23" s="8">
        <f t="shared" si="3"/>
        <v>59</v>
      </c>
      <c r="G23" s="12" t="s">
        <v>41</v>
      </c>
      <c r="H23" s="60">
        <v>220</v>
      </c>
      <c r="I23" s="10">
        <v>210</v>
      </c>
      <c r="J23" s="8">
        <f t="shared" si="1"/>
        <v>430</v>
      </c>
      <c r="K23" s="2"/>
      <c r="L23" s="2" t="s">
        <v>92</v>
      </c>
      <c r="M23" s="7">
        <f>AVERAGE(C49:C52)</f>
        <v>220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220</v>
      </c>
      <c r="D24" s="10">
        <v>210</v>
      </c>
      <c r="E24" s="11">
        <f t="shared" si="0"/>
        <v>430</v>
      </c>
      <c r="F24" s="8">
        <f t="shared" si="3"/>
        <v>60</v>
      </c>
      <c r="G24" s="12" t="s">
        <v>43</v>
      </c>
      <c r="H24" s="60">
        <v>220</v>
      </c>
      <c r="I24" s="10">
        <v>210</v>
      </c>
      <c r="J24" s="8">
        <f t="shared" si="1"/>
        <v>430</v>
      </c>
      <c r="K24" s="2"/>
      <c r="L24" s="13" t="s">
        <v>100</v>
      </c>
      <c r="M24" s="7">
        <f>AVERAGE(C53:C56)</f>
        <v>220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220</v>
      </c>
      <c r="D25" s="10">
        <v>210</v>
      </c>
      <c r="E25" s="11">
        <f t="shared" si="0"/>
        <v>430</v>
      </c>
      <c r="F25" s="8">
        <f t="shared" si="3"/>
        <v>61</v>
      </c>
      <c r="G25" s="12" t="s">
        <v>45</v>
      </c>
      <c r="H25" s="60">
        <v>220</v>
      </c>
      <c r="I25" s="10">
        <v>210</v>
      </c>
      <c r="J25" s="8">
        <f t="shared" si="1"/>
        <v>430</v>
      </c>
      <c r="K25" s="2"/>
      <c r="L25" s="16" t="s">
        <v>108</v>
      </c>
      <c r="M25" s="7">
        <f>AVERAGE(C57:C60)</f>
        <v>220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220</v>
      </c>
      <c r="D26" s="10">
        <v>210</v>
      </c>
      <c r="E26" s="11">
        <f t="shared" si="0"/>
        <v>430</v>
      </c>
      <c r="F26" s="8">
        <f t="shared" si="3"/>
        <v>62</v>
      </c>
      <c r="G26" s="12" t="s">
        <v>47</v>
      </c>
      <c r="H26" s="60">
        <v>220</v>
      </c>
      <c r="I26" s="10">
        <v>210</v>
      </c>
      <c r="J26" s="8">
        <f t="shared" si="1"/>
        <v>430</v>
      </c>
      <c r="K26" s="2"/>
      <c r="L26" s="16" t="s">
        <v>21</v>
      </c>
      <c r="M26" s="7">
        <f>AVERAGE(H13:H16)</f>
        <v>220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220</v>
      </c>
      <c r="D27" s="10">
        <v>210</v>
      </c>
      <c r="E27" s="11">
        <f t="shared" si="0"/>
        <v>430</v>
      </c>
      <c r="F27" s="8">
        <f t="shared" si="3"/>
        <v>63</v>
      </c>
      <c r="G27" s="12" t="s">
        <v>49</v>
      </c>
      <c r="H27" s="60">
        <v>220</v>
      </c>
      <c r="I27" s="10">
        <v>210</v>
      </c>
      <c r="J27" s="8">
        <f t="shared" si="1"/>
        <v>430</v>
      </c>
      <c r="K27" s="2"/>
      <c r="L27" s="24" t="s">
        <v>29</v>
      </c>
      <c r="M27" s="7">
        <f>AVERAGE(H17:H20)</f>
        <v>220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220</v>
      </c>
      <c r="D28" s="10">
        <v>210</v>
      </c>
      <c r="E28" s="11">
        <f t="shared" si="0"/>
        <v>430</v>
      </c>
      <c r="F28" s="8">
        <f t="shared" si="3"/>
        <v>64</v>
      </c>
      <c r="G28" s="12" t="s">
        <v>51</v>
      </c>
      <c r="H28" s="60">
        <v>220</v>
      </c>
      <c r="I28" s="10">
        <v>210</v>
      </c>
      <c r="J28" s="8">
        <f t="shared" si="1"/>
        <v>430</v>
      </c>
      <c r="K28" s="2"/>
      <c r="L28" s="2" t="s">
        <v>37</v>
      </c>
      <c r="M28" s="7">
        <f>AVERAGE(H21:H24)</f>
        <v>220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220</v>
      </c>
      <c r="D29" s="10">
        <v>210</v>
      </c>
      <c r="E29" s="11">
        <f t="shared" si="0"/>
        <v>430</v>
      </c>
      <c r="F29" s="8">
        <f t="shared" si="3"/>
        <v>65</v>
      </c>
      <c r="G29" s="12" t="s">
        <v>53</v>
      </c>
      <c r="H29" s="60">
        <v>220</v>
      </c>
      <c r="I29" s="10">
        <v>210</v>
      </c>
      <c r="J29" s="8">
        <f t="shared" si="1"/>
        <v>430</v>
      </c>
      <c r="K29" s="2"/>
      <c r="L29" s="2" t="s">
        <v>45</v>
      </c>
      <c r="M29" s="7">
        <f>AVERAGE(H25:H28)</f>
        <v>220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220</v>
      </c>
      <c r="D30" s="10">
        <v>210</v>
      </c>
      <c r="E30" s="11">
        <f t="shared" si="0"/>
        <v>430</v>
      </c>
      <c r="F30" s="8">
        <f t="shared" si="3"/>
        <v>66</v>
      </c>
      <c r="G30" s="12" t="s">
        <v>55</v>
      </c>
      <c r="H30" s="60">
        <v>220</v>
      </c>
      <c r="I30" s="10">
        <v>210</v>
      </c>
      <c r="J30" s="8">
        <f t="shared" si="1"/>
        <v>430</v>
      </c>
      <c r="K30" s="2"/>
      <c r="L30" s="2" t="s">
        <v>53</v>
      </c>
      <c r="M30" s="7">
        <f>AVERAGE(H29:H32)</f>
        <v>220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220</v>
      </c>
      <c r="D31" s="10">
        <v>210</v>
      </c>
      <c r="E31" s="11">
        <f t="shared" si="0"/>
        <v>430</v>
      </c>
      <c r="F31" s="8">
        <f t="shared" si="3"/>
        <v>67</v>
      </c>
      <c r="G31" s="12" t="s">
        <v>57</v>
      </c>
      <c r="H31" s="60">
        <v>220</v>
      </c>
      <c r="I31" s="10">
        <v>210</v>
      </c>
      <c r="J31" s="8">
        <f t="shared" si="1"/>
        <v>430</v>
      </c>
      <c r="K31" s="2"/>
      <c r="L31" s="2" t="s">
        <v>61</v>
      </c>
      <c r="M31" s="7">
        <f>AVERAGE(H33:H36)</f>
        <v>220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220</v>
      </c>
      <c r="D32" s="10">
        <v>210</v>
      </c>
      <c r="E32" s="11">
        <f t="shared" si="0"/>
        <v>430</v>
      </c>
      <c r="F32" s="8">
        <f t="shared" si="3"/>
        <v>68</v>
      </c>
      <c r="G32" s="12" t="s">
        <v>59</v>
      </c>
      <c r="H32" s="60">
        <v>220</v>
      </c>
      <c r="I32" s="10">
        <v>210</v>
      </c>
      <c r="J32" s="8">
        <f t="shared" si="1"/>
        <v>430</v>
      </c>
      <c r="K32" s="2"/>
      <c r="L32" s="2" t="s">
        <v>69</v>
      </c>
      <c r="M32" s="7">
        <f>AVERAGE(H37:H40)</f>
        <v>220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220</v>
      </c>
      <c r="D33" s="10">
        <v>210</v>
      </c>
      <c r="E33" s="11">
        <f t="shared" si="0"/>
        <v>430</v>
      </c>
      <c r="F33" s="8">
        <f t="shared" si="3"/>
        <v>69</v>
      </c>
      <c r="G33" s="12" t="s">
        <v>61</v>
      </c>
      <c r="H33" s="60">
        <v>220</v>
      </c>
      <c r="I33" s="10">
        <v>210</v>
      </c>
      <c r="J33" s="8">
        <f t="shared" si="1"/>
        <v>430</v>
      </c>
      <c r="K33" s="2"/>
      <c r="L33" s="2" t="s">
        <v>77</v>
      </c>
      <c r="M33" s="7">
        <f>AVERAGE(H41:H44)</f>
        <v>220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220</v>
      </c>
      <c r="D34" s="10">
        <v>210</v>
      </c>
      <c r="E34" s="11">
        <f t="shared" si="0"/>
        <v>430</v>
      </c>
      <c r="F34" s="8">
        <f t="shared" si="3"/>
        <v>70</v>
      </c>
      <c r="G34" s="12" t="s">
        <v>63</v>
      </c>
      <c r="H34" s="60">
        <v>220</v>
      </c>
      <c r="I34" s="10">
        <v>210</v>
      </c>
      <c r="J34" s="8">
        <f t="shared" si="1"/>
        <v>430</v>
      </c>
      <c r="K34" s="2"/>
      <c r="L34" s="2" t="s">
        <v>85</v>
      </c>
      <c r="M34" s="7">
        <f>AVERAGE(H45:H48)</f>
        <v>220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220</v>
      </c>
      <c r="D35" s="10">
        <v>210</v>
      </c>
      <c r="E35" s="11">
        <f t="shared" si="0"/>
        <v>430</v>
      </c>
      <c r="F35" s="8">
        <f t="shared" si="3"/>
        <v>71</v>
      </c>
      <c r="G35" s="12" t="s">
        <v>65</v>
      </c>
      <c r="H35" s="60">
        <v>220</v>
      </c>
      <c r="I35" s="10">
        <v>210</v>
      </c>
      <c r="J35" s="8">
        <f t="shared" si="1"/>
        <v>430</v>
      </c>
      <c r="K35" s="2"/>
      <c r="L35" s="2" t="s">
        <v>93</v>
      </c>
      <c r="M35" s="7">
        <f>AVERAGE(H49:H52)</f>
        <v>220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220</v>
      </c>
      <c r="D36" s="10">
        <v>210</v>
      </c>
      <c r="E36" s="11">
        <f t="shared" si="0"/>
        <v>430</v>
      </c>
      <c r="F36" s="8">
        <f t="shared" si="3"/>
        <v>72</v>
      </c>
      <c r="G36" s="12" t="s">
        <v>67</v>
      </c>
      <c r="H36" s="60">
        <v>220</v>
      </c>
      <c r="I36" s="10">
        <v>210</v>
      </c>
      <c r="J36" s="8">
        <f t="shared" si="1"/>
        <v>430</v>
      </c>
      <c r="K36" s="2"/>
      <c r="L36" s="108" t="s">
        <v>101</v>
      </c>
      <c r="M36" s="7">
        <f>AVERAGE(H53:H56)</f>
        <v>220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220</v>
      </c>
      <c r="D37" s="10">
        <v>210</v>
      </c>
      <c r="E37" s="11">
        <f t="shared" si="0"/>
        <v>430</v>
      </c>
      <c r="F37" s="8">
        <v>73</v>
      </c>
      <c r="G37" s="12" t="s">
        <v>69</v>
      </c>
      <c r="H37" s="60">
        <v>220</v>
      </c>
      <c r="I37" s="10">
        <v>210</v>
      </c>
      <c r="J37" s="8">
        <f t="shared" si="1"/>
        <v>430</v>
      </c>
      <c r="K37" s="2"/>
      <c r="L37" s="108" t="s">
        <v>109</v>
      </c>
      <c r="M37" s="7">
        <f>AVERAGE(H57:H60)</f>
        <v>220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220</v>
      </c>
      <c r="D38" s="10">
        <v>210</v>
      </c>
      <c r="E38" s="8">
        <f t="shared" si="0"/>
        <v>430</v>
      </c>
      <c r="F38" s="8">
        <f t="shared" ref="F38:F60" si="5">F37+1</f>
        <v>74</v>
      </c>
      <c r="G38" s="12" t="s">
        <v>71</v>
      </c>
      <c r="H38" s="60">
        <v>220</v>
      </c>
      <c r="I38" s="10">
        <v>210</v>
      </c>
      <c r="J38" s="8">
        <f t="shared" si="1"/>
        <v>430</v>
      </c>
      <c r="K38" s="2"/>
      <c r="L38" s="108" t="s">
        <v>299</v>
      </c>
      <c r="M38" s="108">
        <f>AVERAGE(M14:M37)</f>
        <v>220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220</v>
      </c>
      <c r="D39" s="10">
        <v>210</v>
      </c>
      <c r="E39" s="8">
        <f t="shared" si="0"/>
        <v>430</v>
      </c>
      <c r="F39" s="8">
        <f t="shared" si="5"/>
        <v>75</v>
      </c>
      <c r="G39" s="12" t="s">
        <v>73</v>
      </c>
      <c r="H39" s="60">
        <v>220</v>
      </c>
      <c r="I39" s="10">
        <v>210</v>
      </c>
      <c r="J39" s="8">
        <f t="shared" si="1"/>
        <v>430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220</v>
      </c>
      <c r="D40" s="10">
        <v>210</v>
      </c>
      <c r="E40" s="8">
        <f t="shared" si="0"/>
        <v>430</v>
      </c>
      <c r="F40" s="8">
        <f t="shared" si="5"/>
        <v>76</v>
      </c>
      <c r="G40" s="12" t="s">
        <v>75</v>
      </c>
      <c r="H40" s="60">
        <v>220</v>
      </c>
      <c r="I40" s="10">
        <v>210</v>
      </c>
      <c r="J40" s="8">
        <f t="shared" si="1"/>
        <v>430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220</v>
      </c>
      <c r="D41" s="10">
        <v>210</v>
      </c>
      <c r="E41" s="8">
        <f t="shared" si="0"/>
        <v>430</v>
      </c>
      <c r="F41" s="8">
        <f t="shared" si="5"/>
        <v>77</v>
      </c>
      <c r="G41" s="12" t="s">
        <v>77</v>
      </c>
      <c r="H41" s="60">
        <v>220</v>
      </c>
      <c r="I41" s="10">
        <v>210</v>
      </c>
      <c r="J41" s="8">
        <f t="shared" si="1"/>
        <v>430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220</v>
      </c>
      <c r="D42" s="10">
        <v>210</v>
      </c>
      <c r="E42" s="8">
        <f t="shared" si="0"/>
        <v>430</v>
      </c>
      <c r="F42" s="8">
        <f t="shared" si="5"/>
        <v>78</v>
      </c>
      <c r="G42" s="12" t="s">
        <v>79</v>
      </c>
      <c r="H42" s="60">
        <v>220</v>
      </c>
      <c r="I42" s="10">
        <v>210</v>
      </c>
      <c r="J42" s="8">
        <f t="shared" si="1"/>
        <v>430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220</v>
      </c>
      <c r="D43" s="10">
        <v>210</v>
      </c>
      <c r="E43" s="8">
        <f t="shared" si="0"/>
        <v>430</v>
      </c>
      <c r="F43" s="8">
        <f t="shared" si="5"/>
        <v>79</v>
      </c>
      <c r="G43" s="12" t="s">
        <v>81</v>
      </c>
      <c r="H43" s="60">
        <v>220</v>
      </c>
      <c r="I43" s="10">
        <v>210</v>
      </c>
      <c r="J43" s="8">
        <f t="shared" si="1"/>
        <v>430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220</v>
      </c>
      <c r="D44" s="10">
        <v>210</v>
      </c>
      <c r="E44" s="8">
        <f t="shared" si="0"/>
        <v>430</v>
      </c>
      <c r="F44" s="8">
        <f t="shared" si="5"/>
        <v>80</v>
      </c>
      <c r="G44" s="12" t="s">
        <v>83</v>
      </c>
      <c r="H44" s="60">
        <v>220</v>
      </c>
      <c r="I44" s="10">
        <v>210</v>
      </c>
      <c r="J44" s="8">
        <f t="shared" si="1"/>
        <v>430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220</v>
      </c>
      <c r="D45" s="10">
        <v>210</v>
      </c>
      <c r="E45" s="8">
        <f t="shared" si="0"/>
        <v>430</v>
      </c>
      <c r="F45" s="8">
        <f t="shared" si="5"/>
        <v>81</v>
      </c>
      <c r="G45" s="12" t="s">
        <v>85</v>
      </c>
      <c r="H45" s="60">
        <v>220</v>
      </c>
      <c r="I45" s="10">
        <v>210</v>
      </c>
      <c r="J45" s="8">
        <f t="shared" si="1"/>
        <v>430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220</v>
      </c>
      <c r="D46" s="10">
        <v>210</v>
      </c>
      <c r="E46" s="8">
        <f t="shared" si="0"/>
        <v>430</v>
      </c>
      <c r="F46" s="8">
        <f t="shared" si="5"/>
        <v>82</v>
      </c>
      <c r="G46" s="12" t="s">
        <v>87</v>
      </c>
      <c r="H46" s="60">
        <v>220</v>
      </c>
      <c r="I46" s="10">
        <v>210</v>
      </c>
      <c r="J46" s="8">
        <f t="shared" si="1"/>
        <v>430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220</v>
      </c>
      <c r="D47" s="10">
        <v>210</v>
      </c>
      <c r="E47" s="8">
        <f t="shared" si="0"/>
        <v>430</v>
      </c>
      <c r="F47" s="8">
        <f t="shared" si="5"/>
        <v>83</v>
      </c>
      <c r="G47" s="12" t="s">
        <v>89</v>
      </c>
      <c r="H47" s="60">
        <v>220</v>
      </c>
      <c r="I47" s="10">
        <v>210</v>
      </c>
      <c r="J47" s="8">
        <f t="shared" si="1"/>
        <v>430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220</v>
      </c>
      <c r="D48" s="10">
        <v>210</v>
      </c>
      <c r="E48" s="8">
        <f t="shared" si="0"/>
        <v>430</v>
      </c>
      <c r="F48" s="8">
        <f t="shared" si="5"/>
        <v>84</v>
      </c>
      <c r="G48" s="12" t="s">
        <v>91</v>
      </c>
      <c r="H48" s="60">
        <v>220</v>
      </c>
      <c r="I48" s="10">
        <v>210</v>
      </c>
      <c r="J48" s="8">
        <f t="shared" si="1"/>
        <v>430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220</v>
      </c>
      <c r="D49" s="10">
        <v>210</v>
      </c>
      <c r="E49" s="8">
        <f t="shared" si="0"/>
        <v>430</v>
      </c>
      <c r="F49" s="8">
        <f t="shared" si="5"/>
        <v>85</v>
      </c>
      <c r="G49" s="12" t="s">
        <v>93</v>
      </c>
      <c r="H49" s="60">
        <v>220</v>
      </c>
      <c r="I49" s="10">
        <v>210</v>
      </c>
      <c r="J49" s="8">
        <f t="shared" si="1"/>
        <v>430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220</v>
      </c>
      <c r="D50" s="10">
        <v>210</v>
      </c>
      <c r="E50" s="8">
        <f t="shared" si="0"/>
        <v>430</v>
      </c>
      <c r="F50" s="8">
        <f t="shared" si="5"/>
        <v>86</v>
      </c>
      <c r="G50" s="12" t="s">
        <v>95</v>
      </c>
      <c r="H50" s="60">
        <v>220</v>
      </c>
      <c r="I50" s="10">
        <v>210</v>
      </c>
      <c r="J50" s="8">
        <f t="shared" si="1"/>
        <v>430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220</v>
      </c>
      <c r="D51" s="10">
        <v>210</v>
      </c>
      <c r="E51" s="8">
        <f t="shared" si="0"/>
        <v>430</v>
      </c>
      <c r="F51" s="8">
        <f t="shared" si="5"/>
        <v>87</v>
      </c>
      <c r="G51" s="12" t="s">
        <v>97</v>
      </c>
      <c r="H51" s="60">
        <v>220</v>
      </c>
      <c r="I51" s="10">
        <v>210</v>
      </c>
      <c r="J51" s="8">
        <f t="shared" si="1"/>
        <v>430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220</v>
      </c>
      <c r="D52" s="10">
        <v>210</v>
      </c>
      <c r="E52" s="8">
        <f t="shared" si="0"/>
        <v>430</v>
      </c>
      <c r="F52" s="8">
        <f t="shared" si="5"/>
        <v>88</v>
      </c>
      <c r="G52" s="12" t="s">
        <v>99</v>
      </c>
      <c r="H52" s="60">
        <v>220</v>
      </c>
      <c r="I52" s="10">
        <v>210</v>
      </c>
      <c r="J52" s="8">
        <f t="shared" si="1"/>
        <v>430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220</v>
      </c>
      <c r="D53" s="10">
        <v>210</v>
      </c>
      <c r="E53" s="8">
        <f t="shared" si="0"/>
        <v>430</v>
      </c>
      <c r="F53" s="8">
        <f t="shared" si="5"/>
        <v>89</v>
      </c>
      <c r="G53" s="12" t="s">
        <v>101</v>
      </c>
      <c r="H53" s="60">
        <v>220</v>
      </c>
      <c r="I53" s="10">
        <v>210</v>
      </c>
      <c r="J53" s="8">
        <f t="shared" si="1"/>
        <v>430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220</v>
      </c>
      <c r="D54" s="10">
        <v>210</v>
      </c>
      <c r="E54" s="8">
        <f t="shared" si="0"/>
        <v>430</v>
      </c>
      <c r="F54" s="8">
        <f t="shared" si="5"/>
        <v>90</v>
      </c>
      <c r="G54" s="12" t="s">
        <v>103</v>
      </c>
      <c r="H54" s="60">
        <v>220</v>
      </c>
      <c r="I54" s="10">
        <v>210</v>
      </c>
      <c r="J54" s="8">
        <f t="shared" si="1"/>
        <v>430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220</v>
      </c>
      <c r="D55" s="10">
        <v>210</v>
      </c>
      <c r="E55" s="8">
        <f t="shared" si="0"/>
        <v>430</v>
      </c>
      <c r="F55" s="8">
        <f t="shared" si="5"/>
        <v>91</v>
      </c>
      <c r="G55" s="12" t="s">
        <v>105</v>
      </c>
      <c r="H55" s="60">
        <v>220</v>
      </c>
      <c r="I55" s="10">
        <v>210</v>
      </c>
      <c r="J55" s="8">
        <f t="shared" si="1"/>
        <v>430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220</v>
      </c>
      <c r="D56" s="10">
        <v>210</v>
      </c>
      <c r="E56" s="8">
        <f t="shared" si="0"/>
        <v>430</v>
      </c>
      <c r="F56" s="8">
        <f t="shared" si="5"/>
        <v>92</v>
      </c>
      <c r="G56" s="12" t="s">
        <v>107</v>
      </c>
      <c r="H56" s="60">
        <v>220</v>
      </c>
      <c r="I56" s="10">
        <v>210</v>
      </c>
      <c r="J56" s="8">
        <f t="shared" si="1"/>
        <v>430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220</v>
      </c>
      <c r="D57" s="10">
        <v>210</v>
      </c>
      <c r="E57" s="8">
        <f t="shared" si="0"/>
        <v>430</v>
      </c>
      <c r="F57" s="8">
        <f t="shared" si="5"/>
        <v>93</v>
      </c>
      <c r="G57" s="12" t="s">
        <v>109</v>
      </c>
      <c r="H57" s="60">
        <v>220</v>
      </c>
      <c r="I57" s="10">
        <v>210</v>
      </c>
      <c r="J57" s="8">
        <f t="shared" si="1"/>
        <v>430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220</v>
      </c>
      <c r="D58" s="10">
        <v>210</v>
      </c>
      <c r="E58" s="8">
        <f t="shared" si="0"/>
        <v>430</v>
      </c>
      <c r="F58" s="8">
        <f t="shared" si="5"/>
        <v>94</v>
      </c>
      <c r="G58" s="12" t="s">
        <v>111</v>
      </c>
      <c r="H58" s="60">
        <v>220</v>
      </c>
      <c r="I58" s="10">
        <v>210</v>
      </c>
      <c r="J58" s="8">
        <f t="shared" si="1"/>
        <v>430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220</v>
      </c>
      <c r="D59" s="10">
        <v>210</v>
      </c>
      <c r="E59" s="17">
        <f t="shared" si="0"/>
        <v>430</v>
      </c>
      <c r="F59" s="17">
        <f t="shared" si="5"/>
        <v>95</v>
      </c>
      <c r="G59" s="18" t="s">
        <v>113</v>
      </c>
      <c r="H59" s="60">
        <v>220</v>
      </c>
      <c r="I59" s="10">
        <v>210</v>
      </c>
      <c r="J59" s="17">
        <f t="shared" si="1"/>
        <v>430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220</v>
      </c>
      <c r="D60" s="10">
        <v>210</v>
      </c>
      <c r="E60" s="17">
        <f t="shared" si="0"/>
        <v>430</v>
      </c>
      <c r="F60" s="17">
        <f t="shared" si="5"/>
        <v>96</v>
      </c>
      <c r="G60" s="18" t="s">
        <v>115</v>
      </c>
      <c r="H60" s="60">
        <v>220</v>
      </c>
      <c r="I60" s="10">
        <v>210</v>
      </c>
      <c r="J60" s="17">
        <f t="shared" si="1"/>
        <v>430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5.25" customHeight="1" x14ac:dyDescent="0.25">
      <c r="A62" s="136" t="s">
        <v>248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39"/>
      <c r="B63" s="140"/>
      <c r="C63" s="140"/>
      <c r="D63" s="140"/>
      <c r="E63" s="143" t="s">
        <v>255</v>
      </c>
      <c r="F63" s="144"/>
      <c r="G63" s="145"/>
      <c r="H63" s="21">
        <v>0</v>
      </c>
      <c r="I63" s="21">
        <v>4.9119999999999999</v>
      </c>
      <c r="J63" s="21">
        <f>H63+I63</f>
        <v>4.9119999999999999</v>
      </c>
      <c r="K63" s="2"/>
      <c r="L63" s="22">
        <f>106.166+116.666</f>
        <v>222.83199999999999</v>
      </c>
      <c r="M63" s="32">
        <f>L63/1000</f>
        <v>0.222832</v>
      </c>
      <c r="N63" s="4"/>
      <c r="O63" s="7"/>
      <c r="P63" s="7"/>
      <c r="Q63" s="7"/>
    </row>
    <row r="64" spans="1:17" ht="30" customHeight="1" x14ac:dyDescent="0.25">
      <c r="A64" s="141"/>
      <c r="B64" s="142"/>
      <c r="C64" s="142"/>
      <c r="D64" s="142"/>
      <c r="E64" s="146" t="s">
        <v>256</v>
      </c>
      <c r="F64" s="147"/>
      <c r="G64" s="148"/>
      <c r="H64" s="36">
        <f>K82</f>
        <v>0</v>
      </c>
      <c r="I64" s="36">
        <f>L82</f>
        <v>0.222832</v>
      </c>
      <c r="J64" s="36">
        <f>H64+I64</f>
        <v>0.222832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49" t="s">
        <v>258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5.0999999999999997E-2</v>
      </c>
      <c r="N66" s="28">
        <v>0.56999999999999995</v>
      </c>
      <c r="O66" s="29">
        <f>M66+N66</f>
        <v>0.621</v>
      </c>
      <c r="P66" s="29">
        <f>O66/J63*100</f>
        <v>12.642508143322475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I63+I64-N66-0.018-M66-0.018</f>
        <v>4.4778320000000003</v>
      </c>
      <c r="O67" s="7"/>
      <c r="P67" s="7"/>
      <c r="Q67" s="7"/>
    </row>
    <row r="68" spans="1:17" ht="25.5" customHeight="1" x14ac:dyDescent="0.25">
      <c r="A68" s="77"/>
      <c r="B68" s="77"/>
      <c r="C68" s="77"/>
      <c r="D68" s="77"/>
      <c r="E68" s="77"/>
      <c r="F68" s="77"/>
      <c r="G68" s="77"/>
      <c r="H68" s="78"/>
      <c r="I68" s="79"/>
      <c r="J68" s="79"/>
      <c r="K68" s="2"/>
      <c r="L68" s="4" t="s">
        <v>220</v>
      </c>
      <c r="M68" s="29">
        <f>220*24/1000</f>
        <v>5.28</v>
      </c>
      <c r="N68" s="29">
        <v>0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0.22</v>
      </c>
      <c r="N69" s="32">
        <f>(N67+N68)/24</f>
        <v>0.18657633333333334</v>
      </c>
      <c r="O69" s="23"/>
      <c r="P69" s="32">
        <f>M69+N69</f>
        <v>0.40657633333333332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220</v>
      </c>
      <c r="N70" s="29">
        <f>N69*1000</f>
        <v>186.57633333333334</v>
      </c>
      <c r="O70" s="23"/>
      <c r="P70" s="29">
        <f>M70+N70</f>
        <v>406.57633333333331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34"/>
      <c r="B72" s="135"/>
      <c r="C72" s="135"/>
      <c r="D72" s="135"/>
      <c r="E72" s="91"/>
      <c r="F72" s="2"/>
      <c r="G72" s="2"/>
      <c r="H72" s="2"/>
      <c r="I72" s="2"/>
      <c r="J72" s="91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</v>
      </c>
      <c r="L81" s="29">
        <v>0.33200000000000002</v>
      </c>
      <c r="M81" s="32">
        <f>K81+L81</f>
        <v>0.33200000000000002</v>
      </c>
      <c r="N81" s="32">
        <f>M81-M63</f>
        <v>0.10916800000000002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0.222832</v>
      </c>
      <c r="M82" s="32">
        <f>K82+L82</f>
        <v>0.222832</v>
      </c>
      <c r="N82" s="32">
        <f>N81/2</f>
        <v>5.4584000000000008E-2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94" customWidth="1"/>
    <col min="2" max="2" width="18.5703125" style="94" customWidth="1"/>
    <col min="3" max="4" width="12.7109375" style="94" customWidth="1"/>
    <col min="5" max="5" width="14.7109375" style="94" customWidth="1"/>
    <col min="6" max="6" width="12.42578125" style="94" customWidth="1"/>
    <col min="7" max="7" width="15.140625" style="94" customWidth="1"/>
    <col min="8" max="9" width="12.7109375" style="94" customWidth="1"/>
    <col min="10" max="10" width="15" style="94" customWidth="1"/>
    <col min="11" max="11" width="9.140625" style="94" customWidth="1"/>
    <col min="12" max="12" width="13" style="94" customWidth="1"/>
    <col min="13" max="13" width="12.7109375" style="94" customWidth="1"/>
    <col min="14" max="14" width="14.28515625" style="94" customWidth="1"/>
    <col min="15" max="15" width="7.85546875" style="94" customWidth="1"/>
    <col min="16" max="17" width="9.140625" style="94" customWidth="1"/>
    <col min="18" max="16384" width="14.42578125" style="94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259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263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220</v>
      </c>
      <c r="D13" s="10">
        <v>210</v>
      </c>
      <c r="E13" s="11">
        <f t="shared" ref="E13:E60" si="0">SUM(C13,D13)</f>
        <v>430</v>
      </c>
      <c r="F13" s="8">
        <v>49</v>
      </c>
      <c r="G13" s="12" t="s">
        <v>21</v>
      </c>
      <c r="H13" s="60">
        <v>220</v>
      </c>
      <c r="I13" s="10">
        <v>210</v>
      </c>
      <c r="J13" s="8">
        <f t="shared" ref="J13:J60" si="1">SUM(H13,I13)</f>
        <v>430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220</v>
      </c>
      <c r="D14" s="10">
        <v>210</v>
      </c>
      <c r="E14" s="11">
        <f t="shared" si="0"/>
        <v>430</v>
      </c>
      <c r="F14" s="8">
        <f t="shared" ref="F14:F36" si="3">F13+1</f>
        <v>50</v>
      </c>
      <c r="G14" s="12" t="s">
        <v>23</v>
      </c>
      <c r="H14" s="60">
        <v>220</v>
      </c>
      <c r="I14" s="10">
        <v>210</v>
      </c>
      <c r="J14" s="8">
        <f t="shared" si="1"/>
        <v>430</v>
      </c>
      <c r="K14" s="2"/>
      <c r="L14" s="2" t="s">
        <v>20</v>
      </c>
      <c r="M14" s="7">
        <f>AVERAGE(C13:C16)</f>
        <v>220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220</v>
      </c>
      <c r="D15" s="10">
        <v>210</v>
      </c>
      <c r="E15" s="11">
        <f t="shared" si="0"/>
        <v>430</v>
      </c>
      <c r="F15" s="8">
        <f t="shared" si="3"/>
        <v>51</v>
      </c>
      <c r="G15" s="12" t="s">
        <v>25</v>
      </c>
      <c r="H15" s="60">
        <v>220</v>
      </c>
      <c r="I15" s="10">
        <v>210</v>
      </c>
      <c r="J15" s="8">
        <f t="shared" si="1"/>
        <v>430</v>
      </c>
      <c r="K15" s="2"/>
      <c r="L15" s="2" t="s">
        <v>28</v>
      </c>
      <c r="M15" s="7">
        <f>AVERAGE(C17:C20)</f>
        <v>220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220</v>
      </c>
      <c r="D16" s="10">
        <v>210</v>
      </c>
      <c r="E16" s="11">
        <f t="shared" si="0"/>
        <v>430</v>
      </c>
      <c r="F16" s="8">
        <f t="shared" si="3"/>
        <v>52</v>
      </c>
      <c r="G16" s="12" t="s">
        <v>27</v>
      </c>
      <c r="H16" s="60">
        <v>220</v>
      </c>
      <c r="I16" s="10">
        <v>210</v>
      </c>
      <c r="J16" s="8">
        <f t="shared" si="1"/>
        <v>430</v>
      </c>
      <c r="K16" s="2"/>
      <c r="L16" s="2" t="s">
        <v>36</v>
      </c>
      <c r="M16" s="7">
        <f>AVERAGE(C21:C24)</f>
        <v>220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220</v>
      </c>
      <c r="D17" s="10">
        <v>210</v>
      </c>
      <c r="E17" s="11">
        <f t="shared" si="0"/>
        <v>430</v>
      </c>
      <c r="F17" s="8">
        <f t="shared" si="3"/>
        <v>53</v>
      </c>
      <c r="G17" s="12" t="s">
        <v>29</v>
      </c>
      <c r="H17" s="60">
        <v>220</v>
      </c>
      <c r="I17" s="10">
        <v>210</v>
      </c>
      <c r="J17" s="8">
        <f t="shared" si="1"/>
        <v>430</v>
      </c>
      <c r="K17" s="2"/>
      <c r="L17" s="2" t="s">
        <v>44</v>
      </c>
      <c r="M17" s="7">
        <f>AVERAGE(C25:C28)</f>
        <v>220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220</v>
      </c>
      <c r="D18" s="10">
        <v>210</v>
      </c>
      <c r="E18" s="11">
        <f t="shared" si="0"/>
        <v>430</v>
      </c>
      <c r="F18" s="8">
        <f t="shared" si="3"/>
        <v>54</v>
      </c>
      <c r="G18" s="12" t="s">
        <v>31</v>
      </c>
      <c r="H18" s="60">
        <v>220</v>
      </c>
      <c r="I18" s="10">
        <v>210</v>
      </c>
      <c r="J18" s="8">
        <f t="shared" si="1"/>
        <v>430</v>
      </c>
      <c r="K18" s="2"/>
      <c r="L18" s="2" t="s">
        <v>52</v>
      </c>
      <c r="M18" s="7">
        <f>AVERAGE(C29:C32)</f>
        <v>220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220</v>
      </c>
      <c r="D19" s="10">
        <v>210</v>
      </c>
      <c r="E19" s="11">
        <f t="shared" si="0"/>
        <v>430</v>
      </c>
      <c r="F19" s="8">
        <f t="shared" si="3"/>
        <v>55</v>
      </c>
      <c r="G19" s="12" t="s">
        <v>33</v>
      </c>
      <c r="H19" s="60">
        <v>220</v>
      </c>
      <c r="I19" s="10">
        <v>210</v>
      </c>
      <c r="J19" s="8">
        <f t="shared" si="1"/>
        <v>430</v>
      </c>
      <c r="K19" s="2"/>
      <c r="L19" s="2" t="s">
        <v>60</v>
      </c>
      <c r="M19" s="7">
        <f>AVERAGE(C33:C36)</f>
        <v>220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220</v>
      </c>
      <c r="D20" s="10">
        <v>210</v>
      </c>
      <c r="E20" s="11">
        <f t="shared" si="0"/>
        <v>430</v>
      </c>
      <c r="F20" s="8">
        <f t="shared" si="3"/>
        <v>56</v>
      </c>
      <c r="G20" s="12" t="s">
        <v>35</v>
      </c>
      <c r="H20" s="60">
        <v>220</v>
      </c>
      <c r="I20" s="10">
        <v>210</v>
      </c>
      <c r="J20" s="8">
        <f t="shared" si="1"/>
        <v>430</v>
      </c>
      <c r="K20" s="2"/>
      <c r="L20" s="2" t="s">
        <v>68</v>
      </c>
      <c r="M20" s="7">
        <f>AVERAGE(C37:C40)</f>
        <v>220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220</v>
      </c>
      <c r="D21" s="10">
        <v>210</v>
      </c>
      <c r="E21" s="11">
        <f t="shared" si="0"/>
        <v>430</v>
      </c>
      <c r="F21" s="8">
        <f t="shared" si="3"/>
        <v>57</v>
      </c>
      <c r="G21" s="12" t="s">
        <v>37</v>
      </c>
      <c r="H21" s="60">
        <v>220</v>
      </c>
      <c r="I21" s="10">
        <v>210</v>
      </c>
      <c r="J21" s="8">
        <f t="shared" si="1"/>
        <v>430</v>
      </c>
      <c r="K21" s="2"/>
      <c r="L21" s="2" t="s">
        <v>76</v>
      </c>
      <c r="M21" s="7">
        <f>AVERAGE(C41:C44)</f>
        <v>220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220</v>
      </c>
      <c r="D22" s="10">
        <v>210</v>
      </c>
      <c r="E22" s="11">
        <f t="shared" si="0"/>
        <v>430</v>
      </c>
      <c r="F22" s="8">
        <f t="shared" si="3"/>
        <v>58</v>
      </c>
      <c r="G22" s="12" t="s">
        <v>39</v>
      </c>
      <c r="H22" s="60">
        <v>220</v>
      </c>
      <c r="I22" s="10">
        <v>210</v>
      </c>
      <c r="J22" s="8">
        <f t="shared" si="1"/>
        <v>430</v>
      </c>
      <c r="K22" s="2"/>
      <c r="L22" s="2" t="s">
        <v>84</v>
      </c>
      <c r="M22" s="7">
        <f>AVERAGE(C45:C48)</f>
        <v>220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220</v>
      </c>
      <c r="D23" s="10">
        <v>210</v>
      </c>
      <c r="E23" s="11">
        <f t="shared" si="0"/>
        <v>430</v>
      </c>
      <c r="F23" s="8">
        <f t="shared" si="3"/>
        <v>59</v>
      </c>
      <c r="G23" s="12" t="s">
        <v>41</v>
      </c>
      <c r="H23" s="60">
        <v>220</v>
      </c>
      <c r="I23" s="10">
        <v>210</v>
      </c>
      <c r="J23" s="8">
        <f t="shared" si="1"/>
        <v>430</v>
      </c>
      <c r="K23" s="2"/>
      <c r="L23" s="2" t="s">
        <v>92</v>
      </c>
      <c r="M23" s="7">
        <f>AVERAGE(C49:C52)</f>
        <v>220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220</v>
      </c>
      <c r="D24" s="10">
        <v>210</v>
      </c>
      <c r="E24" s="11">
        <f t="shared" si="0"/>
        <v>430</v>
      </c>
      <c r="F24" s="8">
        <f t="shared" si="3"/>
        <v>60</v>
      </c>
      <c r="G24" s="12" t="s">
        <v>43</v>
      </c>
      <c r="H24" s="60">
        <v>220</v>
      </c>
      <c r="I24" s="10">
        <v>210</v>
      </c>
      <c r="J24" s="8">
        <f t="shared" si="1"/>
        <v>430</v>
      </c>
      <c r="K24" s="2"/>
      <c r="L24" s="13" t="s">
        <v>100</v>
      </c>
      <c r="M24" s="7">
        <f>AVERAGE(C53:C56)</f>
        <v>220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220</v>
      </c>
      <c r="D25" s="10">
        <v>210</v>
      </c>
      <c r="E25" s="11">
        <f t="shared" si="0"/>
        <v>430</v>
      </c>
      <c r="F25" s="8">
        <f t="shared" si="3"/>
        <v>61</v>
      </c>
      <c r="G25" s="12" t="s">
        <v>45</v>
      </c>
      <c r="H25" s="60">
        <v>220</v>
      </c>
      <c r="I25" s="10">
        <v>210</v>
      </c>
      <c r="J25" s="8">
        <f t="shared" si="1"/>
        <v>430</v>
      </c>
      <c r="K25" s="2"/>
      <c r="L25" s="16" t="s">
        <v>108</v>
      </c>
      <c r="M25" s="7">
        <f>AVERAGE(C57:C60)</f>
        <v>220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220</v>
      </c>
      <c r="D26" s="10">
        <v>210</v>
      </c>
      <c r="E26" s="11">
        <f t="shared" si="0"/>
        <v>430</v>
      </c>
      <c r="F26" s="8">
        <f t="shared" si="3"/>
        <v>62</v>
      </c>
      <c r="G26" s="12" t="s">
        <v>47</v>
      </c>
      <c r="H26" s="60">
        <v>220</v>
      </c>
      <c r="I26" s="10">
        <v>210</v>
      </c>
      <c r="J26" s="8">
        <f t="shared" si="1"/>
        <v>430</v>
      </c>
      <c r="K26" s="2"/>
      <c r="L26" s="16" t="s">
        <v>21</v>
      </c>
      <c r="M26" s="7">
        <f>AVERAGE(H13:H16)</f>
        <v>220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220</v>
      </c>
      <c r="D27" s="10">
        <v>210</v>
      </c>
      <c r="E27" s="11">
        <f t="shared" si="0"/>
        <v>430</v>
      </c>
      <c r="F27" s="8">
        <f t="shared" si="3"/>
        <v>63</v>
      </c>
      <c r="G27" s="12" t="s">
        <v>49</v>
      </c>
      <c r="H27" s="60">
        <v>220</v>
      </c>
      <c r="I27" s="10">
        <v>210</v>
      </c>
      <c r="J27" s="8">
        <f t="shared" si="1"/>
        <v>430</v>
      </c>
      <c r="K27" s="2"/>
      <c r="L27" s="24" t="s">
        <v>29</v>
      </c>
      <c r="M27" s="7">
        <f>AVERAGE(H17:H20)</f>
        <v>220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220</v>
      </c>
      <c r="D28" s="10">
        <v>210</v>
      </c>
      <c r="E28" s="11">
        <f t="shared" si="0"/>
        <v>430</v>
      </c>
      <c r="F28" s="8">
        <f t="shared" si="3"/>
        <v>64</v>
      </c>
      <c r="G28" s="12" t="s">
        <v>51</v>
      </c>
      <c r="H28" s="60">
        <v>220</v>
      </c>
      <c r="I28" s="10">
        <v>210</v>
      </c>
      <c r="J28" s="8">
        <f t="shared" si="1"/>
        <v>430</v>
      </c>
      <c r="K28" s="2"/>
      <c r="L28" s="2" t="s">
        <v>37</v>
      </c>
      <c r="M28" s="7">
        <f>AVERAGE(H21:H24)</f>
        <v>220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220</v>
      </c>
      <c r="D29" s="10">
        <v>210</v>
      </c>
      <c r="E29" s="11">
        <f t="shared" si="0"/>
        <v>430</v>
      </c>
      <c r="F29" s="8">
        <f t="shared" si="3"/>
        <v>65</v>
      </c>
      <c r="G29" s="12" t="s">
        <v>53</v>
      </c>
      <c r="H29" s="60">
        <v>220</v>
      </c>
      <c r="I29" s="10">
        <v>210</v>
      </c>
      <c r="J29" s="8">
        <f t="shared" si="1"/>
        <v>430</v>
      </c>
      <c r="K29" s="2"/>
      <c r="L29" s="2" t="s">
        <v>45</v>
      </c>
      <c r="M29" s="7">
        <f>AVERAGE(H25:H28)</f>
        <v>220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220</v>
      </c>
      <c r="D30" s="10">
        <v>210</v>
      </c>
      <c r="E30" s="11">
        <f t="shared" si="0"/>
        <v>430</v>
      </c>
      <c r="F30" s="8">
        <f t="shared" si="3"/>
        <v>66</v>
      </c>
      <c r="G30" s="12" t="s">
        <v>55</v>
      </c>
      <c r="H30" s="60">
        <v>220</v>
      </c>
      <c r="I30" s="10">
        <v>210</v>
      </c>
      <c r="J30" s="8">
        <f t="shared" si="1"/>
        <v>430</v>
      </c>
      <c r="K30" s="2"/>
      <c r="L30" s="2" t="s">
        <v>53</v>
      </c>
      <c r="M30" s="7">
        <f>AVERAGE(H29:H32)</f>
        <v>220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220</v>
      </c>
      <c r="D31" s="10">
        <v>210</v>
      </c>
      <c r="E31" s="11">
        <f t="shared" si="0"/>
        <v>430</v>
      </c>
      <c r="F31" s="8">
        <f t="shared" si="3"/>
        <v>67</v>
      </c>
      <c r="G31" s="12" t="s">
        <v>57</v>
      </c>
      <c r="H31" s="60">
        <v>220</v>
      </c>
      <c r="I31" s="10">
        <v>210</v>
      </c>
      <c r="J31" s="8">
        <f t="shared" si="1"/>
        <v>430</v>
      </c>
      <c r="K31" s="2"/>
      <c r="L31" s="2" t="s">
        <v>61</v>
      </c>
      <c r="M31" s="7">
        <f>AVERAGE(H33:H36)</f>
        <v>220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220</v>
      </c>
      <c r="D32" s="10">
        <v>210</v>
      </c>
      <c r="E32" s="11">
        <f t="shared" si="0"/>
        <v>430</v>
      </c>
      <c r="F32" s="8">
        <f t="shared" si="3"/>
        <v>68</v>
      </c>
      <c r="G32" s="12" t="s">
        <v>59</v>
      </c>
      <c r="H32" s="60">
        <v>220</v>
      </c>
      <c r="I32" s="10">
        <v>210</v>
      </c>
      <c r="J32" s="8">
        <f t="shared" si="1"/>
        <v>430</v>
      </c>
      <c r="K32" s="2"/>
      <c r="L32" s="2" t="s">
        <v>69</v>
      </c>
      <c r="M32" s="7">
        <f>AVERAGE(H37:H40)</f>
        <v>220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220</v>
      </c>
      <c r="D33" s="10">
        <v>210</v>
      </c>
      <c r="E33" s="11">
        <f t="shared" si="0"/>
        <v>430</v>
      </c>
      <c r="F33" s="8">
        <f t="shared" si="3"/>
        <v>69</v>
      </c>
      <c r="G33" s="12" t="s">
        <v>61</v>
      </c>
      <c r="H33" s="60">
        <v>220</v>
      </c>
      <c r="I33" s="10">
        <v>210</v>
      </c>
      <c r="J33" s="8">
        <f t="shared" si="1"/>
        <v>430</v>
      </c>
      <c r="K33" s="2"/>
      <c r="L33" s="2" t="s">
        <v>77</v>
      </c>
      <c r="M33" s="7">
        <f>AVERAGE(H41:H44)</f>
        <v>220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220</v>
      </c>
      <c r="D34" s="10">
        <v>210</v>
      </c>
      <c r="E34" s="11">
        <f t="shared" si="0"/>
        <v>430</v>
      </c>
      <c r="F34" s="8">
        <f t="shared" si="3"/>
        <v>70</v>
      </c>
      <c r="G34" s="12" t="s">
        <v>63</v>
      </c>
      <c r="H34" s="60">
        <v>220</v>
      </c>
      <c r="I34" s="10">
        <v>210</v>
      </c>
      <c r="J34" s="8">
        <f t="shared" si="1"/>
        <v>430</v>
      </c>
      <c r="K34" s="2"/>
      <c r="L34" s="2" t="s">
        <v>85</v>
      </c>
      <c r="M34" s="7">
        <f>AVERAGE(H45:H48)</f>
        <v>220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220</v>
      </c>
      <c r="D35" s="10">
        <v>210</v>
      </c>
      <c r="E35" s="11">
        <f t="shared" si="0"/>
        <v>430</v>
      </c>
      <c r="F35" s="8">
        <f t="shared" si="3"/>
        <v>71</v>
      </c>
      <c r="G35" s="12" t="s">
        <v>65</v>
      </c>
      <c r="H35" s="60">
        <v>220</v>
      </c>
      <c r="I35" s="10">
        <v>210</v>
      </c>
      <c r="J35" s="8">
        <f t="shared" si="1"/>
        <v>430</v>
      </c>
      <c r="K35" s="2"/>
      <c r="L35" s="2" t="s">
        <v>93</v>
      </c>
      <c r="M35" s="7">
        <f>AVERAGE(H49:H52)</f>
        <v>220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220</v>
      </c>
      <c r="D36" s="10">
        <v>210</v>
      </c>
      <c r="E36" s="11">
        <f t="shared" si="0"/>
        <v>430</v>
      </c>
      <c r="F36" s="8">
        <f t="shared" si="3"/>
        <v>72</v>
      </c>
      <c r="G36" s="12" t="s">
        <v>67</v>
      </c>
      <c r="H36" s="60">
        <v>220</v>
      </c>
      <c r="I36" s="10">
        <v>210</v>
      </c>
      <c r="J36" s="8">
        <f t="shared" si="1"/>
        <v>430</v>
      </c>
      <c r="K36" s="2"/>
      <c r="L36" s="108" t="s">
        <v>101</v>
      </c>
      <c r="M36" s="7">
        <f>AVERAGE(H53:H56)</f>
        <v>220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220</v>
      </c>
      <c r="D37" s="10">
        <v>210</v>
      </c>
      <c r="E37" s="11">
        <f t="shared" si="0"/>
        <v>430</v>
      </c>
      <c r="F37" s="8">
        <v>73</v>
      </c>
      <c r="G37" s="12" t="s">
        <v>69</v>
      </c>
      <c r="H37" s="60">
        <v>220</v>
      </c>
      <c r="I37" s="10">
        <v>210</v>
      </c>
      <c r="J37" s="8">
        <f t="shared" si="1"/>
        <v>430</v>
      </c>
      <c r="K37" s="2"/>
      <c r="L37" s="108" t="s">
        <v>109</v>
      </c>
      <c r="M37" s="7">
        <f>AVERAGE(H57:H60)</f>
        <v>220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220</v>
      </c>
      <c r="D38" s="10">
        <v>210</v>
      </c>
      <c r="E38" s="8">
        <f t="shared" si="0"/>
        <v>430</v>
      </c>
      <c r="F38" s="8">
        <f t="shared" ref="F38:F60" si="5">F37+1</f>
        <v>74</v>
      </c>
      <c r="G38" s="12" t="s">
        <v>71</v>
      </c>
      <c r="H38" s="60">
        <v>220</v>
      </c>
      <c r="I38" s="10">
        <v>210</v>
      </c>
      <c r="J38" s="8">
        <f t="shared" si="1"/>
        <v>430</v>
      </c>
      <c r="K38" s="2"/>
      <c r="L38" s="108" t="s">
        <v>299</v>
      </c>
      <c r="M38" s="108">
        <f>AVERAGE(M14:M37)</f>
        <v>220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220</v>
      </c>
      <c r="D39" s="10">
        <v>210</v>
      </c>
      <c r="E39" s="8">
        <f t="shared" si="0"/>
        <v>430</v>
      </c>
      <c r="F39" s="8">
        <f t="shared" si="5"/>
        <v>75</v>
      </c>
      <c r="G39" s="12" t="s">
        <v>73</v>
      </c>
      <c r="H39" s="60">
        <v>220</v>
      </c>
      <c r="I39" s="10">
        <v>210</v>
      </c>
      <c r="J39" s="8">
        <f t="shared" si="1"/>
        <v>430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220</v>
      </c>
      <c r="D40" s="10">
        <v>210</v>
      </c>
      <c r="E40" s="8">
        <f t="shared" si="0"/>
        <v>430</v>
      </c>
      <c r="F40" s="8">
        <f t="shared" si="5"/>
        <v>76</v>
      </c>
      <c r="G40" s="12" t="s">
        <v>75</v>
      </c>
      <c r="H40" s="60">
        <v>220</v>
      </c>
      <c r="I40" s="10">
        <v>210</v>
      </c>
      <c r="J40" s="8">
        <f t="shared" si="1"/>
        <v>430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220</v>
      </c>
      <c r="D41" s="10">
        <v>210</v>
      </c>
      <c r="E41" s="8">
        <f t="shared" si="0"/>
        <v>430</v>
      </c>
      <c r="F41" s="8">
        <f t="shared" si="5"/>
        <v>77</v>
      </c>
      <c r="G41" s="12" t="s">
        <v>77</v>
      </c>
      <c r="H41" s="60">
        <v>220</v>
      </c>
      <c r="I41" s="10">
        <v>210</v>
      </c>
      <c r="J41" s="8">
        <f t="shared" si="1"/>
        <v>430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220</v>
      </c>
      <c r="D42" s="10">
        <v>210</v>
      </c>
      <c r="E42" s="8">
        <f t="shared" si="0"/>
        <v>430</v>
      </c>
      <c r="F42" s="8">
        <f t="shared" si="5"/>
        <v>78</v>
      </c>
      <c r="G42" s="12" t="s">
        <v>79</v>
      </c>
      <c r="H42" s="60">
        <v>220</v>
      </c>
      <c r="I42" s="10">
        <v>210</v>
      </c>
      <c r="J42" s="8">
        <f t="shared" si="1"/>
        <v>430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220</v>
      </c>
      <c r="D43" s="10">
        <v>210</v>
      </c>
      <c r="E43" s="8">
        <f t="shared" si="0"/>
        <v>430</v>
      </c>
      <c r="F43" s="8">
        <f t="shared" si="5"/>
        <v>79</v>
      </c>
      <c r="G43" s="12" t="s">
        <v>81</v>
      </c>
      <c r="H43" s="60">
        <v>220</v>
      </c>
      <c r="I43" s="10">
        <v>210</v>
      </c>
      <c r="J43" s="8">
        <f t="shared" si="1"/>
        <v>430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220</v>
      </c>
      <c r="D44" s="10">
        <v>210</v>
      </c>
      <c r="E44" s="8">
        <f t="shared" si="0"/>
        <v>430</v>
      </c>
      <c r="F44" s="8">
        <f t="shared" si="5"/>
        <v>80</v>
      </c>
      <c r="G44" s="12" t="s">
        <v>83</v>
      </c>
      <c r="H44" s="60">
        <v>220</v>
      </c>
      <c r="I44" s="10">
        <v>210</v>
      </c>
      <c r="J44" s="8">
        <f t="shared" si="1"/>
        <v>430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220</v>
      </c>
      <c r="D45" s="10">
        <v>210</v>
      </c>
      <c r="E45" s="8">
        <f t="shared" si="0"/>
        <v>430</v>
      </c>
      <c r="F45" s="8">
        <f t="shared" si="5"/>
        <v>81</v>
      </c>
      <c r="G45" s="12" t="s">
        <v>85</v>
      </c>
      <c r="H45" s="60">
        <v>220</v>
      </c>
      <c r="I45" s="10">
        <v>210</v>
      </c>
      <c r="J45" s="8">
        <f t="shared" si="1"/>
        <v>430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220</v>
      </c>
      <c r="D46" s="10">
        <v>210</v>
      </c>
      <c r="E46" s="8">
        <f t="shared" si="0"/>
        <v>430</v>
      </c>
      <c r="F46" s="8">
        <f t="shared" si="5"/>
        <v>82</v>
      </c>
      <c r="G46" s="12" t="s">
        <v>87</v>
      </c>
      <c r="H46" s="60">
        <v>220</v>
      </c>
      <c r="I46" s="10">
        <v>210</v>
      </c>
      <c r="J46" s="8">
        <f t="shared" si="1"/>
        <v>430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220</v>
      </c>
      <c r="D47" s="10">
        <v>210</v>
      </c>
      <c r="E47" s="8">
        <f t="shared" si="0"/>
        <v>430</v>
      </c>
      <c r="F47" s="8">
        <f t="shared" si="5"/>
        <v>83</v>
      </c>
      <c r="G47" s="12" t="s">
        <v>89</v>
      </c>
      <c r="H47" s="60">
        <v>220</v>
      </c>
      <c r="I47" s="10">
        <v>210</v>
      </c>
      <c r="J47" s="8">
        <f t="shared" si="1"/>
        <v>430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220</v>
      </c>
      <c r="D48" s="10">
        <v>210</v>
      </c>
      <c r="E48" s="8">
        <f t="shared" si="0"/>
        <v>430</v>
      </c>
      <c r="F48" s="8">
        <f t="shared" si="5"/>
        <v>84</v>
      </c>
      <c r="G48" s="12" t="s">
        <v>91</v>
      </c>
      <c r="H48" s="60">
        <v>220</v>
      </c>
      <c r="I48" s="10">
        <v>210</v>
      </c>
      <c r="J48" s="8">
        <f t="shared" si="1"/>
        <v>430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220</v>
      </c>
      <c r="D49" s="10">
        <v>210</v>
      </c>
      <c r="E49" s="8">
        <f t="shared" si="0"/>
        <v>430</v>
      </c>
      <c r="F49" s="8">
        <f t="shared" si="5"/>
        <v>85</v>
      </c>
      <c r="G49" s="12" t="s">
        <v>93</v>
      </c>
      <c r="H49" s="60">
        <v>220</v>
      </c>
      <c r="I49" s="10">
        <v>210</v>
      </c>
      <c r="J49" s="8">
        <f t="shared" si="1"/>
        <v>430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220</v>
      </c>
      <c r="D50" s="10">
        <v>210</v>
      </c>
      <c r="E50" s="8">
        <f t="shared" si="0"/>
        <v>430</v>
      </c>
      <c r="F50" s="8">
        <f t="shared" si="5"/>
        <v>86</v>
      </c>
      <c r="G50" s="12" t="s">
        <v>95</v>
      </c>
      <c r="H50" s="60">
        <v>220</v>
      </c>
      <c r="I50" s="10">
        <v>210</v>
      </c>
      <c r="J50" s="8">
        <f t="shared" si="1"/>
        <v>430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220</v>
      </c>
      <c r="D51" s="10">
        <v>210</v>
      </c>
      <c r="E51" s="8">
        <f t="shared" si="0"/>
        <v>430</v>
      </c>
      <c r="F51" s="8">
        <f t="shared" si="5"/>
        <v>87</v>
      </c>
      <c r="G51" s="12" t="s">
        <v>97</v>
      </c>
      <c r="H51" s="60">
        <v>220</v>
      </c>
      <c r="I51" s="10">
        <v>210</v>
      </c>
      <c r="J51" s="8">
        <f t="shared" si="1"/>
        <v>430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220</v>
      </c>
      <c r="D52" s="10">
        <v>210</v>
      </c>
      <c r="E52" s="8">
        <f t="shared" si="0"/>
        <v>430</v>
      </c>
      <c r="F52" s="8">
        <f t="shared" si="5"/>
        <v>88</v>
      </c>
      <c r="G52" s="12" t="s">
        <v>99</v>
      </c>
      <c r="H52" s="60">
        <v>220</v>
      </c>
      <c r="I52" s="10">
        <v>210</v>
      </c>
      <c r="J52" s="8">
        <f t="shared" si="1"/>
        <v>430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220</v>
      </c>
      <c r="D53" s="10">
        <v>210</v>
      </c>
      <c r="E53" s="8">
        <f t="shared" si="0"/>
        <v>430</v>
      </c>
      <c r="F53" s="8">
        <f t="shared" si="5"/>
        <v>89</v>
      </c>
      <c r="G53" s="12" t="s">
        <v>101</v>
      </c>
      <c r="H53" s="60">
        <v>220</v>
      </c>
      <c r="I53" s="10">
        <v>210</v>
      </c>
      <c r="J53" s="8">
        <f t="shared" si="1"/>
        <v>430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220</v>
      </c>
      <c r="D54" s="10">
        <v>210</v>
      </c>
      <c r="E54" s="8">
        <f t="shared" si="0"/>
        <v>430</v>
      </c>
      <c r="F54" s="8">
        <f t="shared" si="5"/>
        <v>90</v>
      </c>
      <c r="G54" s="12" t="s">
        <v>103</v>
      </c>
      <c r="H54" s="60">
        <v>220</v>
      </c>
      <c r="I54" s="10">
        <v>210</v>
      </c>
      <c r="J54" s="8">
        <f t="shared" si="1"/>
        <v>430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220</v>
      </c>
      <c r="D55" s="10">
        <v>210</v>
      </c>
      <c r="E55" s="8">
        <f t="shared" si="0"/>
        <v>430</v>
      </c>
      <c r="F55" s="8">
        <f t="shared" si="5"/>
        <v>91</v>
      </c>
      <c r="G55" s="12" t="s">
        <v>105</v>
      </c>
      <c r="H55" s="60">
        <v>220</v>
      </c>
      <c r="I55" s="10">
        <v>210</v>
      </c>
      <c r="J55" s="8">
        <f t="shared" si="1"/>
        <v>430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220</v>
      </c>
      <c r="D56" s="10">
        <v>210</v>
      </c>
      <c r="E56" s="8">
        <f t="shared" si="0"/>
        <v>430</v>
      </c>
      <c r="F56" s="8">
        <f t="shared" si="5"/>
        <v>92</v>
      </c>
      <c r="G56" s="12" t="s">
        <v>107</v>
      </c>
      <c r="H56" s="60">
        <v>220</v>
      </c>
      <c r="I56" s="10">
        <v>210</v>
      </c>
      <c r="J56" s="8">
        <f t="shared" si="1"/>
        <v>430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220</v>
      </c>
      <c r="D57" s="10">
        <v>210</v>
      </c>
      <c r="E57" s="8">
        <f t="shared" si="0"/>
        <v>430</v>
      </c>
      <c r="F57" s="8">
        <f t="shared" si="5"/>
        <v>93</v>
      </c>
      <c r="G57" s="12" t="s">
        <v>109</v>
      </c>
      <c r="H57" s="60">
        <v>220</v>
      </c>
      <c r="I57" s="10">
        <v>210</v>
      </c>
      <c r="J57" s="8">
        <f t="shared" si="1"/>
        <v>430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220</v>
      </c>
      <c r="D58" s="10">
        <v>210</v>
      </c>
      <c r="E58" s="8">
        <f t="shared" si="0"/>
        <v>430</v>
      </c>
      <c r="F58" s="8">
        <f t="shared" si="5"/>
        <v>94</v>
      </c>
      <c r="G58" s="12" t="s">
        <v>111</v>
      </c>
      <c r="H58" s="60">
        <v>220</v>
      </c>
      <c r="I58" s="10">
        <v>210</v>
      </c>
      <c r="J58" s="8">
        <f t="shared" si="1"/>
        <v>430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220</v>
      </c>
      <c r="D59" s="10">
        <v>210</v>
      </c>
      <c r="E59" s="17">
        <f t="shared" si="0"/>
        <v>430</v>
      </c>
      <c r="F59" s="17">
        <f t="shared" si="5"/>
        <v>95</v>
      </c>
      <c r="G59" s="18" t="s">
        <v>113</v>
      </c>
      <c r="H59" s="60">
        <v>220</v>
      </c>
      <c r="I59" s="10">
        <v>210</v>
      </c>
      <c r="J59" s="17">
        <f t="shared" si="1"/>
        <v>430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220</v>
      </c>
      <c r="D60" s="10">
        <v>210</v>
      </c>
      <c r="E60" s="17">
        <f t="shared" si="0"/>
        <v>430</v>
      </c>
      <c r="F60" s="17">
        <f t="shared" si="5"/>
        <v>96</v>
      </c>
      <c r="G60" s="18" t="s">
        <v>115</v>
      </c>
      <c r="H60" s="60">
        <v>220</v>
      </c>
      <c r="I60" s="10">
        <v>210</v>
      </c>
      <c r="J60" s="17">
        <f t="shared" si="1"/>
        <v>430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5.25" customHeight="1" x14ac:dyDescent="0.25">
      <c r="A62" s="136" t="s">
        <v>248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39"/>
      <c r="B63" s="140"/>
      <c r="C63" s="140"/>
      <c r="D63" s="140"/>
      <c r="E63" s="143" t="s">
        <v>260</v>
      </c>
      <c r="F63" s="144"/>
      <c r="G63" s="145"/>
      <c r="H63" s="21">
        <v>0</v>
      </c>
      <c r="I63" s="21">
        <v>5.056</v>
      </c>
      <c r="J63" s="21">
        <f>H63+I63</f>
        <v>5.056</v>
      </c>
      <c r="K63" s="2"/>
      <c r="L63" s="22">
        <f>436.333+137.5</f>
        <v>573.83300000000008</v>
      </c>
      <c r="M63" s="32">
        <f>L63/1000</f>
        <v>0.57383300000000004</v>
      </c>
      <c r="N63" s="4"/>
      <c r="O63" s="7"/>
      <c r="P63" s="7"/>
      <c r="Q63" s="7"/>
    </row>
    <row r="64" spans="1:17" ht="30" customHeight="1" x14ac:dyDescent="0.25">
      <c r="A64" s="141"/>
      <c r="B64" s="142"/>
      <c r="C64" s="142"/>
      <c r="D64" s="142"/>
      <c r="E64" s="146" t="s">
        <v>261</v>
      </c>
      <c r="F64" s="147"/>
      <c r="G64" s="148"/>
      <c r="H64" s="36">
        <f>K82</f>
        <v>0</v>
      </c>
      <c r="I64" s="36">
        <f>L82</f>
        <v>0.57383300000000004</v>
      </c>
      <c r="J64" s="36">
        <f>H64+I64</f>
        <v>0.57383300000000004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49" t="s">
        <v>262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4.8000000000000001E-2</v>
      </c>
      <c r="N66" s="28">
        <v>0.6</v>
      </c>
      <c r="O66" s="29">
        <f>M66+N66</f>
        <v>0.64800000000000002</v>
      </c>
      <c r="P66" s="29">
        <f>O66/J63*100</f>
        <v>12.81645569620253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I63+I64-N66-0.018-M66-0.018</f>
        <v>4.9458330000000004</v>
      </c>
      <c r="O67" s="7"/>
      <c r="P67" s="7"/>
      <c r="Q67" s="7"/>
    </row>
    <row r="68" spans="1:17" ht="25.5" customHeight="1" x14ac:dyDescent="0.25">
      <c r="A68" s="77"/>
      <c r="B68" s="77"/>
      <c r="C68" s="77"/>
      <c r="D68" s="77"/>
      <c r="E68" s="77"/>
      <c r="F68" s="77"/>
      <c r="G68" s="77"/>
      <c r="H68" s="78"/>
      <c r="I68" s="79"/>
      <c r="J68" s="79"/>
      <c r="K68" s="2"/>
      <c r="L68" s="4" t="s">
        <v>220</v>
      </c>
      <c r="M68" s="29">
        <f>220*24/1000</f>
        <v>5.28</v>
      </c>
      <c r="N68" s="29">
        <v>0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0.22</v>
      </c>
      <c r="N69" s="32">
        <f>(N67+N68)/24</f>
        <v>0.20607637500000001</v>
      </c>
      <c r="O69" s="23"/>
      <c r="P69" s="32">
        <f>M69+N69</f>
        <v>0.42607637500000001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220</v>
      </c>
      <c r="N70" s="29">
        <f>N69*1000</f>
        <v>206.07637500000001</v>
      </c>
      <c r="O70" s="23"/>
      <c r="P70" s="29">
        <f>M70+N70</f>
        <v>426.07637499999998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34"/>
      <c r="B72" s="135"/>
      <c r="C72" s="135"/>
      <c r="D72" s="135"/>
      <c r="E72" s="93"/>
      <c r="F72" s="2"/>
      <c r="G72" s="2"/>
      <c r="H72" s="2"/>
      <c r="I72" s="2"/>
      <c r="J72" s="93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</v>
      </c>
      <c r="L81" s="29">
        <v>0.63400000000000001</v>
      </c>
      <c r="M81" s="32">
        <f>K81+L81</f>
        <v>0.63400000000000001</v>
      </c>
      <c r="N81" s="32">
        <f>M81-M63</f>
        <v>6.0166999999999971E-2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0.57383300000000004</v>
      </c>
      <c r="M82" s="32">
        <f>K82+L82</f>
        <v>0.57383300000000004</v>
      </c>
      <c r="N82" s="32">
        <f>N81/2</f>
        <v>3.0083499999999985E-2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96" customWidth="1"/>
    <col min="2" max="2" width="18.5703125" style="96" customWidth="1"/>
    <col min="3" max="4" width="12.7109375" style="96" customWidth="1"/>
    <col min="5" max="5" width="14.7109375" style="96" customWidth="1"/>
    <col min="6" max="6" width="12.42578125" style="96" customWidth="1"/>
    <col min="7" max="7" width="15.140625" style="96" customWidth="1"/>
    <col min="8" max="9" width="12.7109375" style="96" customWidth="1"/>
    <col min="10" max="10" width="15" style="96" customWidth="1"/>
    <col min="11" max="11" width="9.140625" style="96" customWidth="1"/>
    <col min="12" max="12" width="13" style="96" customWidth="1"/>
    <col min="13" max="13" width="12.7109375" style="96" customWidth="1"/>
    <col min="14" max="14" width="14.28515625" style="96" customWidth="1"/>
    <col min="15" max="15" width="7.85546875" style="96" customWidth="1"/>
    <col min="16" max="17" width="9.140625" style="96" customWidth="1"/>
    <col min="18" max="16384" width="14.42578125" style="96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264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268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220</v>
      </c>
      <c r="D13" s="10">
        <v>210</v>
      </c>
      <c r="E13" s="11">
        <f t="shared" ref="E13:E60" si="0">SUM(C13,D13)</f>
        <v>430</v>
      </c>
      <c r="F13" s="8">
        <v>49</v>
      </c>
      <c r="G13" s="12" t="s">
        <v>21</v>
      </c>
      <c r="H13" s="60">
        <v>220</v>
      </c>
      <c r="I13" s="10">
        <v>210</v>
      </c>
      <c r="J13" s="8">
        <f t="shared" ref="J13:J60" si="1">SUM(H13,I13)</f>
        <v>430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220</v>
      </c>
      <c r="D14" s="10">
        <v>210</v>
      </c>
      <c r="E14" s="11">
        <f t="shared" si="0"/>
        <v>430</v>
      </c>
      <c r="F14" s="8">
        <f t="shared" ref="F14:F36" si="3">F13+1</f>
        <v>50</v>
      </c>
      <c r="G14" s="12" t="s">
        <v>23</v>
      </c>
      <c r="H14" s="60">
        <v>220</v>
      </c>
      <c r="I14" s="10">
        <v>210</v>
      </c>
      <c r="J14" s="8">
        <f t="shared" si="1"/>
        <v>430</v>
      </c>
      <c r="K14" s="2"/>
      <c r="L14" s="2" t="s">
        <v>20</v>
      </c>
      <c r="M14" s="7">
        <f>AVERAGE(C13:C16)</f>
        <v>220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220</v>
      </c>
      <c r="D15" s="10">
        <v>210</v>
      </c>
      <c r="E15" s="11">
        <f t="shared" si="0"/>
        <v>430</v>
      </c>
      <c r="F15" s="8">
        <f t="shared" si="3"/>
        <v>51</v>
      </c>
      <c r="G15" s="12" t="s">
        <v>25</v>
      </c>
      <c r="H15" s="60">
        <v>220</v>
      </c>
      <c r="I15" s="10">
        <v>210</v>
      </c>
      <c r="J15" s="8">
        <f t="shared" si="1"/>
        <v>430</v>
      </c>
      <c r="K15" s="2"/>
      <c r="L15" s="2" t="s">
        <v>28</v>
      </c>
      <c r="M15" s="7">
        <f>AVERAGE(C17:C20)</f>
        <v>220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220</v>
      </c>
      <c r="D16" s="10">
        <v>210</v>
      </c>
      <c r="E16" s="11">
        <f t="shared" si="0"/>
        <v>430</v>
      </c>
      <c r="F16" s="8">
        <f t="shared" si="3"/>
        <v>52</v>
      </c>
      <c r="G16" s="12" t="s">
        <v>27</v>
      </c>
      <c r="H16" s="60">
        <v>220</v>
      </c>
      <c r="I16" s="10">
        <v>210</v>
      </c>
      <c r="J16" s="8">
        <f t="shared" si="1"/>
        <v>430</v>
      </c>
      <c r="K16" s="2"/>
      <c r="L16" s="2" t="s">
        <v>36</v>
      </c>
      <c r="M16" s="7">
        <f>AVERAGE(C21:C24)</f>
        <v>220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220</v>
      </c>
      <c r="D17" s="10">
        <v>210</v>
      </c>
      <c r="E17" s="11">
        <f t="shared" si="0"/>
        <v>430</v>
      </c>
      <c r="F17" s="8">
        <f t="shared" si="3"/>
        <v>53</v>
      </c>
      <c r="G17" s="12" t="s">
        <v>29</v>
      </c>
      <c r="H17" s="60">
        <v>220</v>
      </c>
      <c r="I17" s="10">
        <v>210</v>
      </c>
      <c r="J17" s="8">
        <f t="shared" si="1"/>
        <v>430</v>
      </c>
      <c r="K17" s="2"/>
      <c r="L17" s="2" t="s">
        <v>44</v>
      </c>
      <c r="M17" s="7">
        <f>AVERAGE(C25:C28)</f>
        <v>220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220</v>
      </c>
      <c r="D18" s="10">
        <v>210</v>
      </c>
      <c r="E18" s="11">
        <f t="shared" si="0"/>
        <v>430</v>
      </c>
      <c r="F18" s="8">
        <f t="shared" si="3"/>
        <v>54</v>
      </c>
      <c r="G18" s="12" t="s">
        <v>31</v>
      </c>
      <c r="H18" s="60">
        <v>220</v>
      </c>
      <c r="I18" s="10">
        <v>210</v>
      </c>
      <c r="J18" s="8">
        <f t="shared" si="1"/>
        <v>430</v>
      </c>
      <c r="K18" s="2"/>
      <c r="L18" s="2" t="s">
        <v>52</v>
      </c>
      <c r="M18" s="7">
        <f>AVERAGE(C29:C32)</f>
        <v>220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220</v>
      </c>
      <c r="D19" s="10">
        <v>210</v>
      </c>
      <c r="E19" s="11">
        <f t="shared" si="0"/>
        <v>430</v>
      </c>
      <c r="F19" s="8">
        <f t="shared" si="3"/>
        <v>55</v>
      </c>
      <c r="G19" s="12" t="s">
        <v>33</v>
      </c>
      <c r="H19" s="60">
        <v>220</v>
      </c>
      <c r="I19" s="10">
        <v>210</v>
      </c>
      <c r="J19" s="8">
        <f t="shared" si="1"/>
        <v>430</v>
      </c>
      <c r="K19" s="2"/>
      <c r="L19" s="2" t="s">
        <v>60</v>
      </c>
      <c r="M19" s="7">
        <f>AVERAGE(C33:C36)</f>
        <v>220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220</v>
      </c>
      <c r="D20" s="10">
        <v>210</v>
      </c>
      <c r="E20" s="11">
        <f t="shared" si="0"/>
        <v>430</v>
      </c>
      <c r="F20" s="8">
        <f t="shared" si="3"/>
        <v>56</v>
      </c>
      <c r="G20" s="12" t="s">
        <v>35</v>
      </c>
      <c r="H20" s="60">
        <v>220</v>
      </c>
      <c r="I20" s="10">
        <v>210</v>
      </c>
      <c r="J20" s="8">
        <f t="shared" si="1"/>
        <v>430</v>
      </c>
      <c r="K20" s="2"/>
      <c r="L20" s="2" t="s">
        <v>68</v>
      </c>
      <c r="M20" s="7">
        <f>AVERAGE(C37:C40)</f>
        <v>220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220</v>
      </c>
      <c r="D21" s="10">
        <v>210</v>
      </c>
      <c r="E21" s="11">
        <f t="shared" si="0"/>
        <v>430</v>
      </c>
      <c r="F21" s="8">
        <f t="shared" si="3"/>
        <v>57</v>
      </c>
      <c r="G21" s="12" t="s">
        <v>37</v>
      </c>
      <c r="H21" s="60">
        <v>220</v>
      </c>
      <c r="I21" s="10">
        <v>210</v>
      </c>
      <c r="J21" s="8">
        <f t="shared" si="1"/>
        <v>430</v>
      </c>
      <c r="K21" s="2"/>
      <c r="L21" s="2" t="s">
        <v>76</v>
      </c>
      <c r="M21" s="7">
        <f>AVERAGE(C41:C44)</f>
        <v>220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220</v>
      </c>
      <c r="D22" s="10">
        <v>210</v>
      </c>
      <c r="E22" s="11">
        <f t="shared" si="0"/>
        <v>430</v>
      </c>
      <c r="F22" s="8">
        <f t="shared" si="3"/>
        <v>58</v>
      </c>
      <c r="G22" s="12" t="s">
        <v>39</v>
      </c>
      <c r="H22" s="60">
        <v>220</v>
      </c>
      <c r="I22" s="10">
        <v>210</v>
      </c>
      <c r="J22" s="8">
        <f t="shared" si="1"/>
        <v>430</v>
      </c>
      <c r="K22" s="2"/>
      <c r="L22" s="2" t="s">
        <v>84</v>
      </c>
      <c r="M22" s="7">
        <f>AVERAGE(C45:C48)</f>
        <v>220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220</v>
      </c>
      <c r="D23" s="10">
        <v>210</v>
      </c>
      <c r="E23" s="11">
        <f t="shared" si="0"/>
        <v>430</v>
      </c>
      <c r="F23" s="8">
        <f t="shared" si="3"/>
        <v>59</v>
      </c>
      <c r="G23" s="12" t="s">
        <v>41</v>
      </c>
      <c r="H23" s="60">
        <v>220</v>
      </c>
      <c r="I23" s="10">
        <v>210</v>
      </c>
      <c r="J23" s="8">
        <f t="shared" si="1"/>
        <v>430</v>
      </c>
      <c r="K23" s="2"/>
      <c r="L23" s="2" t="s">
        <v>92</v>
      </c>
      <c r="M23" s="7">
        <f>AVERAGE(C49:C52)</f>
        <v>220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220</v>
      </c>
      <c r="D24" s="10">
        <v>210</v>
      </c>
      <c r="E24" s="11">
        <f t="shared" si="0"/>
        <v>430</v>
      </c>
      <c r="F24" s="8">
        <f t="shared" si="3"/>
        <v>60</v>
      </c>
      <c r="G24" s="12" t="s">
        <v>43</v>
      </c>
      <c r="H24" s="60">
        <v>220</v>
      </c>
      <c r="I24" s="10">
        <v>210</v>
      </c>
      <c r="J24" s="8">
        <f t="shared" si="1"/>
        <v>430</v>
      </c>
      <c r="K24" s="2"/>
      <c r="L24" s="13" t="s">
        <v>100</v>
      </c>
      <c r="M24" s="7">
        <f>AVERAGE(C53:C56)</f>
        <v>220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220</v>
      </c>
      <c r="D25" s="10">
        <v>210</v>
      </c>
      <c r="E25" s="11">
        <f t="shared" si="0"/>
        <v>430</v>
      </c>
      <c r="F25" s="8">
        <f t="shared" si="3"/>
        <v>61</v>
      </c>
      <c r="G25" s="12" t="s">
        <v>45</v>
      </c>
      <c r="H25" s="60">
        <v>220</v>
      </c>
      <c r="I25" s="10">
        <v>210</v>
      </c>
      <c r="J25" s="8">
        <f t="shared" si="1"/>
        <v>430</v>
      </c>
      <c r="K25" s="2"/>
      <c r="L25" s="16" t="s">
        <v>108</v>
      </c>
      <c r="M25" s="7">
        <f>AVERAGE(C57:C60)</f>
        <v>220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220</v>
      </c>
      <c r="D26" s="10">
        <v>210</v>
      </c>
      <c r="E26" s="11">
        <f t="shared" si="0"/>
        <v>430</v>
      </c>
      <c r="F26" s="8">
        <f t="shared" si="3"/>
        <v>62</v>
      </c>
      <c r="G26" s="12" t="s">
        <v>47</v>
      </c>
      <c r="H26" s="60">
        <v>220</v>
      </c>
      <c r="I26" s="10">
        <v>210</v>
      </c>
      <c r="J26" s="8">
        <f t="shared" si="1"/>
        <v>430</v>
      </c>
      <c r="K26" s="2"/>
      <c r="L26" s="16" t="s">
        <v>21</v>
      </c>
      <c r="M26" s="7">
        <f>AVERAGE(H13:H16)</f>
        <v>220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220</v>
      </c>
      <c r="D27" s="10">
        <v>210</v>
      </c>
      <c r="E27" s="11">
        <f t="shared" si="0"/>
        <v>430</v>
      </c>
      <c r="F27" s="8">
        <f t="shared" si="3"/>
        <v>63</v>
      </c>
      <c r="G27" s="12" t="s">
        <v>49</v>
      </c>
      <c r="H27" s="60">
        <v>220</v>
      </c>
      <c r="I27" s="10">
        <v>210</v>
      </c>
      <c r="J27" s="8">
        <f t="shared" si="1"/>
        <v>430</v>
      </c>
      <c r="K27" s="2"/>
      <c r="L27" s="24" t="s">
        <v>29</v>
      </c>
      <c r="M27" s="7">
        <f>AVERAGE(H17:H20)</f>
        <v>220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220</v>
      </c>
      <c r="D28" s="10">
        <v>210</v>
      </c>
      <c r="E28" s="11">
        <f t="shared" si="0"/>
        <v>430</v>
      </c>
      <c r="F28" s="8">
        <f t="shared" si="3"/>
        <v>64</v>
      </c>
      <c r="G28" s="12" t="s">
        <v>51</v>
      </c>
      <c r="H28" s="60">
        <v>220</v>
      </c>
      <c r="I28" s="10">
        <v>210</v>
      </c>
      <c r="J28" s="8">
        <f t="shared" si="1"/>
        <v>430</v>
      </c>
      <c r="K28" s="2"/>
      <c r="L28" s="2" t="s">
        <v>37</v>
      </c>
      <c r="M28" s="7">
        <f>AVERAGE(H21:H24)</f>
        <v>220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220</v>
      </c>
      <c r="D29" s="10">
        <v>210</v>
      </c>
      <c r="E29" s="11">
        <f t="shared" si="0"/>
        <v>430</v>
      </c>
      <c r="F29" s="8">
        <f t="shared" si="3"/>
        <v>65</v>
      </c>
      <c r="G29" s="12" t="s">
        <v>53</v>
      </c>
      <c r="H29" s="60">
        <v>220</v>
      </c>
      <c r="I29" s="10">
        <v>210</v>
      </c>
      <c r="J29" s="8">
        <f t="shared" si="1"/>
        <v>430</v>
      </c>
      <c r="K29" s="2"/>
      <c r="L29" s="2" t="s">
        <v>45</v>
      </c>
      <c r="M29" s="7">
        <f>AVERAGE(H25:H28)</f>
        <v>220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220</v>
      </c>
      <c r="D30" s="10">
        <v>210</v>
      </c>
      <c r="E30" s="11">
        <f t="shared" si="0"/>
        <v>430</v>
      </c>
      <c r="F30" s="8">
        <f t="shared" si="3"/>
        <v>66</v>
      </c>
      <c r="G30" s="12" t="s">
        <v>55</v>
      </c>
      <c r="H30" s="60">
        <v>220</v>
      </c>
      <c r="I30" s="10">
        <v>210</v>
      </c>
      <c r="J30" s="8">
        <f t="shared" si="1"/>
        <v>430</v>
      </c>
      <c r="K30" s="2"/>
      <c r="L30" s="2" t="s">
        <v>53</v>
      </c>
      <c r="M30" s="7">
        <f>AVERAGE(H29:H32)</f>
        <v>220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220</v>
      </c>
      <c r="D31" s="10">
        <v>210</v>
      </c>
      <c r="E31" s="11">
        <f t="shared" si="0"/>
        <v>430</v>
      </c>
      <c r="F31" s="8">
        <f t="shared" si="3"/>
        <v>67</v>
      </c>
      <c r="G31" s="12" t="s">
        <v>57</v>
      </c>
      <c r="H31" s="60">
        <v>220</v>
      </c>
      <c r="I31" s="10">
        <v>210</v>
      </c>
      <c r="J31" s="8">
        <f t="shared" si="1"/>
        <v>430</v>
      </c>
      <c r="K31" s="2"/>
      <c r="L31" s="2" t="s">
        <v>61</v>
      </c>
      <c r="M31" s="7">
        <f>AVERAGE(H33:H36)</f>
        <v>220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220</v>
      </c>
      <c r="D32" s="10">
        <v>210</v>
      </c>
      <c r="E32" s="11">
        <f t="shared" si="0"/>
        <v>430</v>
      </c>
      <c r="F32" s="8">
        <f t="shared" si="3"/>
        <v>68</v>
      </c>
      <c r="G32" s="12" t="s">
        <v>59</v>
      </c>
      <c r="H32" s="60">
        <v>220</v>
      </c>
      <c r="I32" s="10">
        <v>210</v>
      </c>
      <c r="J32" s="8">
        <f t="shared" si="1"/>
        <v>430</v>
      </c>
      <c r="K32" s="2"/>
      <c r="L32" s="2" t="s">
        <v>69</v>
      </c>
      <c r="M32" s="7">
        <f>AVERAGE(H37:H40)</f>
        <v>220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220</v>
      </c>
      <c r="D33" s="10">
        <v>210</v>
      </c>
      <c r="E33" s="11">
        <f t="shared" si="0"/>
        <v>430</v>
      </c>
      <c r="F33" s="8">
        <f t="shared" si="3"/>
        <v>69</v>
      </c>
      <c r="G33" s="12" t="s">
        <v>61</v>
      </c>
      <c r="H33" s="60">
        <v>220</v>
      </c>
      <c r="I33" s="10">
        <v>210</v>
      </c>
      <c r="J33" s="8">
        <f t="shared" si="1"/>
        <v>430</v>
      </c>
      <c r="K33" s="2"/>
      <c r="L33" s="2" t="s">
        <v>77</v>
      </c>
      <c r="M33" s="7">
        <f>AVERAGE(H41:H44)</f>
        <v>220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220</v>
      </c>
      <c r="D34" s="10">
        <v>210</v>
      </c>
      <c r="E34" s="11">
        <f t="shared" si="0"/>
        <v>430</v>
      </c>
      <c r="F34" s="8">
        <f t="shared" si="3"/>
        <v>70</v>
      </c>
      <c r="G34" s="12" t="s">
        <v>63</v>
      </c>
      <c r="H34" s="60">
        <v>220</v>
      </c>
      <c r="I34" s="10">
        <v>210</v>
      </c>
      <c r="J34" s="8">
        <f t="shared" si="1"/>
        <v>430</v>
      </c>
      <c r="K34" s="2"/>
      <c r="L34" s="2" t="s">
        <v>85</v>
      </c>
      <c r="M34" s="7">
        <f>AVERAGE(H45:H48)</f>
        <v>220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220</v>
      </c>
      <c r="D35" s="10">
        <v>210</v>
      </c>
      <c r="E35" s="11">
        <f t="shared" si="0"/>
        <v>430</v>
      </c>
      <c r="F35" s="8">
        <f t="shared" si="3"/>
        <v>71</v>
      </c>
      <c r="G35" s="12" t="s">
        <v>65</v>
      </c>
      <c r="H35" s="60">
        <v>220</v>
      </c>
      <c r="I35" s="10">
        <v>210</v>
      </c>
      <c r="J35" s="8">
        <f t="shared" si="1"/>
        <v>430</v>
      </c>
      <c r="K35" s="2"/>
      <c r="L35" s="2" t="s">
        <v>93</v>
      </c>
      <c r="M35" s="7">
        <f>AVERAGE(H49:H52)</f>
        <v>220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220</v>
      </c>
      <c r="D36" s="10">
        <v>210</v>
      </c>
      <c r="E36" s="11">
        <f t="shared" si="0"/>
        <v>430</v>
      </c>
      <c r="F36" s="8">
        <f t="shared" si="3"/>
        <v>72</v>
      </c>
      <c r="G36" s="12" t="s">
        <v>67</v>
      </c>
      <c r="H36" s="60">
        <v>220</v>
      </c>
      <c r="I36" s="10">
        <v>210</v>
      </c>
      <c r="J36" s="8">
        <f t="shared" si="1"/>
        <v>430</v>
      </c>
      <c r="K36" s="2"/>
      <c r="L36" s="108" t="s">
        <v>101</v>
      </c>
      <c r="M36" s="7">
        <f>AVERAGE(H53:H56)</f>
        <v>220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220</v>
      </c>
      <c r="D37" s="10">
        <v>210</v>
      </c>
      <c r="E37" s="11">
        <f t="shared" si="0"/>
        <v>430</v>
      </c>
      <c r="F37" s="8">
        <v>73</v>
      </c>
      <c r="G37" s="12" t="s">
        <v>69</v>
      </c>
      <c r="H37" s="60">
        <v>220</v>
      </c>
      <c r="I37" s="10">
        <v>210</v>
      </c>
      <c r="J37" s="8">
        <f t="shared" si="1"/>
        <v>430</v>
      </c>
      <c r="K37" s="2"/>
      <c r="L37" s="108" t="s">
        <v>109</v>
      </c>
      <c r="M37" s="7">
        <f>AVERAGE(H57:H60)</f>
        <v>220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220</v>
      </c>
      <c r="D38" s="10">
        <v>210</v>
      </c>
      <c r="E38" s="8">
        <f t="shared" si="0"/>
        <v>430</v>
      </c>
      <c r="F38" s="8">
        <f t="shared" ref="F38:F60" si="5">F37+1</f>
        <v>74</v>
      </c>
      <c r="G38" s="12" t="s">
        <v>71</v>
      </c>
      <c r="H38" s="60">
        <v>220</v>
      </c>
      <c r="I38" s="10">
        <v>210</v>
      </c>
      <c r="J38" s="8">
        <f t="shared" si="1"/>
        <v>430</v>
      </c>
      <c r="K38" s="2"/>
      <c r="L38" s="108" t="s">
        <v>299</v>
      </c>
      <c r="M38" s="108">
        <f>AVERAGE(M14:M37)</f>
        <v>220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220</v>
      </c>
      <c r="D39" s="10">
        <v>210</v>
      </c>
      <c r="E39" s="8">
        <f t="shared" si="0"/>
        <v>430</v>
      </c>
      <c r="F39" s="8">
        <f t="shared" si="5"/>
        <v>75</v>
      </c>
      <c r="G39" s="12" t="s">
        <v>73</v>
      </c>
      <c r="H39" s="60">
        <v>220</v>
      </c>
      <c r="I39" s="10">
        <v>210</v>
      </c>
      <c r="J39" s="8">
        <f t="shared" si="1"/>
        <v>430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220</v>
      </c>
      <c r="D40" s="10">
        <v>210</v>
      </c>
      <c r="E40" s="8">
        <f t="shared" si="0"/>
        <v>430</v>
      </c>
      <c r="F40" s="8">
        <f t="shared" si="5"/>
        <v>76</v>
      </c>
      <c r="G40" s="12" t="s">
        <v>75</v>
      </c>
      <c r="H40" s="60">
        <v>220</v>
      </c>
      <c r="I40" s="10">
        <v>210</v>
      </c>
      <c r="J40" s="8">
        <f t="shared" si="1"/>
        <v>430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220</v>
      </c>
      <c r="D41" s="10">
        <v>210</v>
      </c>
      <c r="E41" s="8">
        <f t="shared" si="0"/>
        <v>430</v>
      </c>
      <c r="F41" s="8">
        <f t="shared" si="5"/>
        <v>77</v>
      </c>
      <c r="G41" s="12" t="s">
        <v>77</v>
      </c>
      <c r="H41" s="60">
        <v>220</v>
      </c>
      <c r="I41" s="10">
        <v>210</v>
      </c>
      <c r="J41" s="8">
        <f t="shared" si="1"/>
        <v>430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220</v>
      </c>
      <c r="D42" s="10">
        <v>210</v>
      </c>
      <c r="E42" s="8">
        <f t="shared" si="0"/>
        <v>430</v>
      </c>
      <c r="F42" s="8">
        <f t="shared" si="5"/>
        <v>78</v>
      </c>
      <c r="G42" s="12" t="s">
        <v>79</v>
      </c>
      <c r="H42" s="60">
        <v>220</v>
      </c>
      <c r="I42" s="10">
        <v>210</v>
      </c>
      <c r="J42" s="8">
        <f t="shared" si="1"/>
        <v>430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220</v>
      </c>
      <c r="D43" s="10">
        <v>210</v>
      </c>
      <c r="E43" s="8">
        <f t="shared" si="0"/>
        <v>430</v>
      </c>
      <c r="F43" s="8">
        <f t="shared" si="5"/>
        <v>79</v>
      </c>
      <c r="G43" s="12" t="s">
        <v>81</v>
      </c>
      <c r="H43" s="60">
        <v>220</v>
      </c>
      <c r="I43" s="10">
        <v>210</v>
      </c>
      <c r="J43" s="8">
        <f t="shared" si="1"/>
        <v>430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220</v>
      </c>
      <c r="D44" s="10">
        <v>210</v>
      </c>
      <c r="E44" s="8">
        <f t="shared" si="0"/>
        <v>430</v>
      </c>
      <c r="F44" s="8">
        <f t="shared" si="5"/>
        <v>80</v>
      </c>
      <c r="G44" s="12" t="s">
        <v>83</v>
      </c>
      <c r="H44" s="60">
        <v>220</v>
      </c>
      <c r="I44" s="10">
        <v>210</v>
      </c>
      <c r="J44" s="8">
        <f t="shared" si="1"/>
        <v>430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220</v>
      </c>
      <c r="D45" s="10">
        <v>210</v>
      </c>
      <c r="E45" s="8">
        <f t="shared" si="0"/>
        <v>430</v>
      </c>
      <c r="F45" s="8">
        <f t="shared" si="5"/>
        <v>81</v>
      </c>
      <c r="G45" s="12" t="s">
        <v>85</v>
      </c>
      <c r="H45" s="60">
        <v>220</v>
      </c>
      <c r="I45" s="10">
        <v>210</v>
      </c>
      <c r="J45" s="8">
        <f t="shared" si="1"/>
        <v>430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220</v>
      </c>
      <c r="D46" s="10">
        <v>210</v>
      </c>
      <c r="E46" s="8">
        <f t="shared" si="0"/>
        <v>430</v>
      </c>
      <c r="F46" s="8">
        <f t="shared" si="5"/>
        <v>82</v>
      </c>
      <c r="G46" s="12" t="s">
        <v>87</v>
      </c>
      <c r="H46" s="60">
        <v>220</v>
      </c>
      <c r="I46" s="10">
        <v>210</v>
      </c>
      <c r="J46" s="8">
        <f t="shared" si="1"/>
        <v>430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220</v>
      </c>
      <c r="D47" s="10">
        <v>210</v>
      </c>
      <c r="E47" s="8">
        <f t="shared" si="0"/>
        <v>430</v>
      </c>
      <c r="F47" s="8">
        <f t="shared" si="5"/>
        <v>83</v>
      </c>
      <c r="G47" s="12" t="s">
        <v>89</v>
      </c>
      <c r="H47" s="60">
        <v>220</v>
      </c>
      <c r="I47" s="10">
        <v>210</v>
      </c>
      <c r="J47" s="8">
        <f t="shared" si="1"/>
        <v>430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220</v>
      </c>
      <c r="D48" s="10">
        <v>210</v>
      </c>
      <c r="E48" s="8">
        <f t="shared" si="0"/>
        <v>430</v>
      </c>
      <c r="F48" s="8">
        <f t="shared" si="5"/>
        <v>84</v>
      </c>
      <c r="G48" s="12" t="s">
        <v>91</v>
      </c>
      <c r="H48" s="60">
        <v>220</v>
      </c>
      <c r="I48" s="10">
        <v>210</v>
      </c>
      <c r="J48" s="8">
        <f t="shared" si="1"/>
        <v>430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220</v>
      </c>
      <c r="D49" s="10">
        <v>210</v>
      </c>
      <c r="E49" s="8">
        <f t="shared" si="0"/>
        <v>430</v>
      </c>
      <c r="F49" s="8">
        <f t="shared" si="5"/>
        <v>85</v>
      </c>
      <c r="G49" s="12" t="s">
        <v>93</v>
      </c>
      <c r="H49" s="60">
        <v>220</v>
      </c>
      <c r="I49" s="10">
        <v>210</v>
      </c>
      <c r="J49" s="8">
        <f t="shared" si="1"/>
        <v>430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220</v>
      </c>
      <c r="D50" s="10">
        <v>210</v>
      </c>
      <c r="E50" s="8">
        <f t="shared" si="0"/>
        <v>430</v>
      </c>
      <c r="F50" s="8">
        <f t="shared" si="5"/>
        <v>86</v>
      </c>
      <c r="G50" s="12" t="s">
        <v>95</v>
      </c>
      <c r="H50" s="60">
        <v>220</v>
      </c>
      <c r="I50" s="10">
        <v>210</v>
      </c>
      <c r="J50" s="8">
        <f t="shared" si="1"/>
        <v>430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220</v>
      </c>
      <c r="D51" s="10">
        <v>210</v>
      </c>
      <c r="E51" s="8">
        <f t="shared" si="0"/>
        <v>430</v>
      </c>
      <c r="F51" s="8">
        <f t="shared" si="5"/>
        <v>87</v>
      </c>
      <c r="G51" s="12" t="s">
        <v>97</v>
      </c>
      <c r="H51" s="60">
        <v>220</v>
      </c>
      <c r="I51" s="10">
        <v>210</v>
      </c>
      <c r="J51" s="8">
        <f t="shared" si="1"/>
        <v>430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220</v>
      </c>
      <c r="D52" s="10">
        <v>210</v>
      </c>
      <c r="E52" s="8">
        <f t="shared" si="0"/>
        <v>430</v>
      </c>
      <c r="F52" s="8">
        <f t="shared" si="5"/>
        <v>88</v>
      </c>
      <c r="G52" s="12" t="s">
        <v>99</v>
      </c>
      <c r="H52" s="60">
        <v>220</v>
      </c>
      <c r="I52" s="10">
        <v>210</v>
      </c>
      <c r="J52" s="8">
        <f t="shared" si="1"/>
        <v>430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220</v>
      </c>
      <c r="D53" s="10">
        <v>210</v>
      </c>
      <c r="E53" s="8">
        <f t="shared" si="0"/>
        <v>430</v>
      </c>
      <c r="F53" s="8">
        <f t="shared" si="5"/>
        <v>89</v>
      </c>
      <c r="G53" s="12" t="s">
        <v>101</v>
      </c>
      <c r="H53" s="60">
        <v>220</v>
      </c>
      <c r="I53" s="10">
        <v>210</v>
      </c>
      <c r="J53" s="8">
        <f t="shared" si="1"/>
        <v>430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220</v>
      </c>
      <c r="D54" s="10">
        <v>210</v>
      </c>
      <c r="E54" s="8">
        <f t="shared" si="0"/>
        <v>430</v>
      </c>
      <c r="F54" s="8">
        <f t="shared" si="5"/>
        <v>90</v>
      </c>
      <c r="G54" s="12" t="s">
        <v>103</v>
      </c>
      <c r="H54" s="60">
        <v>220</v>
      </c>
      <c r="I54" s="10">
        <v>210</v>
      </c>
      <c r="J54" s="8">
        <f t="shared" si="1"/>
        <v>430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220</v>
      </c>
      <c r="D55" s="10">
        <v>210</v>
      </c>
      <c r="E55" s="8">
        <f t="shared" si="0"/>
        <v>430</v>
      </c>
      <c r="F55" s="8">
        <f t="shared" si="5"/>
        <v>91</v>
      </c>
      <c r="G55" s="12" t="s">
        <v>105</v>
      </c>
      <c r="H55" s="60">
        <v>220</v>
      </c>
      <c r="I55" s="10">
        <v>210</v>
      </c>
      <c r="J55" s="8">
        <f t="shared" si="1"/>
        <v>430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220</v>
      </c>
      <c r="D56" s="10">
        <v>210</v>
      </c>
      <c r="E56" s="8">
        <f t="shared" si="0"/>
        <v>430</v>
      </c>
      <c r="F56" s="8">
        <f t="shared" si="5"/>
        <v>92</v>
      </c>
      <c r="G56" s="12" t="s">
        <v>107</v>
      </c>
      <c r="H56" s="60">
        <v>220</v>
      </c>
      <c r="I56" s="10">
        <v>210</v>
      </c>
      <c r="J56" s="8">
        <f t="shared" si="1"/>
        <v>430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220</v>
      </c>
      <c r="D57" s="10">
        <v>210</v>
      </c>
      <c r="E57" s="8">
        <f t="shared" si="0"/>
        <v>430</v>
      </c>
      <c r="F57" s="8">
        <f t="shared" si="5"/>
        <v>93</v>
      </c>
      <c r="G57" s="12" t="s">
        <v>109</v>
      </c>
      <c r="H57" s="60">
        <v>220</v>
      </c>
      <c r="I57" s="10">
        <v>210</v>
      </c>
      <c r="J57" s="8">
        <f t="shared" si="1"/>
        <v>430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220</v>
      </c>
      <c r="D58" s="10">
        <v>210</v>
      </c>
      <c r="E58" s="8">
        <f t="shared" si="0"/>
        <v>430</v>
      </c>
      <c r="F58" s="8">
        <f t="shared" si="5"/>
        <v>94</v>
      </c>
      <c r="G58" s="12" t="s">
        <v>111</v>
      </c>
      <c r="H58" s="60">
        <v>220</v>
      </c>
      <c r="I58" s="10">
        <v>210</v>
      </c>
      <c r="J58" s="8">
        <f t="shared" si="1"/>
        <v>430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220</v>
      </c>
      <c r="D59" s="10">
        <v>210</v>
      </c>
      <c r="E59" s="17">
        <f t="shared" si="0"/>
        <v>430</v>
      </c>
      <c r="F59" s="17">
        <f t="shared" si="5"/>
        <v>95</v>
      </c>
      <c r="G59" s="18" t="s">
        <v>113</v>
      </c>
      <c r="H59" s="60">
        <v>220</v>
      </c>
      <c r="I59" s="10">
        <v>210</v>
      </c>
      <c r="J59" s="17">
        <f t="shared" si="1"/>
        <v>430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220</v>
      </c>
      <c r="D60" s="10">
        <v>210</v>
      </c>
      <c r="E60" s="17">
        <f t="shared" si="0"/>
        <v>430</v>
      </c>
      <c r="F60" s="17">
        <f t="shared" si="5"/>
        <v>96</v>
      </c>
      <c r="G60" s="18" t="s">
        <v>115</v>
      </c>
      <c r="H60" s="60">
        <v>220</v>
      </c>
      <c r="I60" s="10">
        <v>210</v>
      </c>
      <c r="J60" s="17">
        <f t="shared" si="1"/>
        <v>430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5.25" customHeight="1" x14ac:dyDescent="0.25">
      <c r="A62" s="136" t="s">
        <v>248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39"/>
      <c r="B63" s="140"/>
      <c r="C63" s="140"/>
      <c r="D63" s="140"/>
      <c r="E63" s="143" t="s">
        <v>265</v>
      </c>
      <c r="F63" s="144"/>
      <c r="G63" s="145"/>
      <c r="H63" s="21">
        <v>0</v>
      </c>
      <c r="I63" s="21">
        <v>4.8499999999999996</v>
      </c>
      <c r="J63" s="21">
        <f>H63+I63</f>
        <v>4.8499999999999996</v>
      </c>
      <c r="K63" s="2"/>
      <c r="L63" s="22">
        <f>525.25+60</f>
        <v>585.25</v>
      </c>
      <c r="M63" s="32">
        <f>L63/1000</f>
        <v>0.58525000000000005</v>
      </c>
      <c r="N63" s="4"/>
      <c r="O63" s="7"/>
      <c r="P63" s="7"/>
      <c r="Q63" s="7"/>
    </row>
    <row r="64" spans="1:17" ht="30" customHeight="1" x14ac:dyDescent="0.25">
      <c r="A64" s="141"/>
      <c r="B64" s="142"/>
      <c r="C64" s="142"/>
      <c r="D64" s="142"/>
      <c r="E64" s="146" t="s">
        <v>266</v>
      </c>
      <c r="F64" s="147"/>
      <c r="G64" s="148"/>
      <c r="H64" s="36">
        <f>K82</f>
        <v>0</v>
      </c>
      <c r="I64" s="36">
        <f>L82</f>
        <v>0.58525000000000005</v>
      </c>
      <c r="J64" s="36">
        <f>H64+I64</f>
        <v>0.58525000000000005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49" t="s">
        <v>267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3.7999999999999999E-2</v>
      </c>
      <c r="N66" s="28">
        <v>0.56799999999999995</v>
      </c>
      <c r="O66" s="29">
        <f>M66+N66</f>
        <v>0.60599999999999998</v>
      </c>
      <c r="P66" s="29">
        <f>O66/J63*100</f>
        <v>12.494845360824742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I63+I64-N66-0.018-M66-0.018</f>
        <v>4.7932500000000005</v>
      </c>
      <c r="O67" s="7"/>
      <c r="P67" s="7"/>
      <c r="Q67" s="7"/>
    </row>
    <row r="68" spans="1:17" ht="25.5" customHeight="1" x14ac:dyDescent="0.25">
      <c r="A68" s="77"/>
      <c r="B68" s="77"/>
      <c r="C68" s="77"/>
      <c r="D68" s="77"/>
      <c r="E68" s="77"/>
      <c r="F68" s="77"/>
      <c r="G68" s="77"/>
      <c r="H68" s="78"/>
      <c r="I68" s="79"/>
      <c r="J68" s="79"/>
      <c r="K68" s="2"/>
      <c r="L68" s="4" t="s">
        <v>220</v>
      </c>
      <c r="M68" s="29">
        <f>220*24/1000</f>
        <v>5.28</v>
      </c>
      <c r="N68" s="29">
        <v>0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0.22</v>
      </c>
      <c r="N69" s="32">
        <f>(N67+N68)/24</f>
        <v>0.19971875000000003</v>
      </c>
      <c r="O69" s="23"/>
      <c r="P69" s="32">
        <f>M69+N69</f>
        <v>0.41971875000000003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220</v>
      </c>
      <c r="N70" s="29">
        <f>N69*1000</f>
        <v>199.71875000000003</v>
      </c>
      <c r="O70" s="23"/>
      <c r="P70" s="29">
        <f>M70+N70</f>
        <v>419.71875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34"/>
      <c r="B72" s="135"/>
      <c r="C72" s="135"/>
      <c r="D72" s="135"/>
      <c r="E72" s="95"/>
      <c r="F72" s="2"/>
      <c r="G72" s="2"/>
      <c r="H72" s="2"/>
      <c r="I72" s="2"/>
      <c r="J72" s="95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</v>
      </c>
      <c r="L81" s="29">
        <v>0.54479999999999995</v>
      </c>
      <c r="M81" s="32">
        <f>K81+L81</f>
        <v>0.54479999999999995</v>
      </c>
      <c r="N81" s="32">
        <f>M81-M63</f>
        <v>-4.0450000000000097E-2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0.58525000000000005</v>
      </c>
      <c r="M82" s="32">
        <f>K82+L82</f>
        <v>0.58525000000000005</v>
      </c>
      <c r="N82" s="32">
        <f>N81/2</f>
        <v>-2.0225000000000048E-2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98" customWidth="1"/>
    <col min="2" max="2" width="18.5703125" style="98" customWidth="1"/>
    <col min="3" max="4" width="12.7109375" style="98" customWidth="1"/>
    <col min="5" max="5" width="14.7109375" style="98" customWidth="1"/>
    <col min="6" max="6" width="12.42578125" style="98" customWidth="1"/>
    <col min="7" max="7" width="15.140625" style="98" customWidth="1"/>
    <col min="8" max="9" width="12.7109375" style="98" customWidth="1"/>
    <col min="10" max="10" width="15" style="98" customWidth="1"/>
    <col min="11" max="11" width="9.140625" style="98" customWidth="1"/>
    <col min="12" max="12" width="13" style="98" customWidth="1"/>
    <col min="13" max="13" width="12.7109375" style="98" customWidth="1"/>
    <col min="14" max="14" width="14.28515625" style="98" customWidth="1"/>
    <col min="15" max="15" width="7.85546875" style="98" customWidth="1"/>
    <col min="16" max="17" width="9.140625" style="98" customWidth="1"/>
    <col min="18" max="16384" width="14.42578125" style="98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269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274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200</v>
      </c>
      <c r="D13" s="10">
        <v>210</v>
      </c>
      <c r="E13" s="11">
        <f t="shared" ref="E13:E60" si="0">SUM(C13,D13)</f>
        <v>410</v>
      </c>
      <c r="F13" s="8">
        <v>49</v>
      </c>
      <c r="G13" s="12" t="s">
        <v>21</v>
      </c>
      <c r="H13" s="60">
        <v>200</v>
      </c>
      <c r="I13" s="10">
        <v>210</v>
      </c>
      <c r="J13" s="8">
        <f t="shared" ref="J13:J60" si="1">SUM(H13,I13)</f>
        <v>410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200</v>
      </c>
      <c r="D14" s="10">
        <v>210</v>
      </c>
      <c r="E14" s="11">
        <f t="shared" si="0"/>
        <v>410</v>
      </c>
      <c r="F14" s="8">
        <f t="shared" ref="F14:F36" si="3">F13+1</f>
        <v>50</v>
      </c>
      <c r="G14" s="12" t="s">
        <v>23</v>
      </c>
      <c r="H14" s="60">
        <v>200</v>
      </c>
      <c r="I14" s="10">
        <v>210</v>
      </c>
      <c r="J14" s="8">
        <f t="shared" si="1"/>
        <v>410</v>
      </c>
      <c r="K14" s="2"/>
      <c r="L14" s="2" t="s">
        <v>20</v>
      </c>
      <c r="M14" s="7">
        <f>AVERAGE(C13:C16)</f>
        <v>200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200</v>
      </c>
      <c r="D15" s="10">
        <v>210</v>
      </c>
      <c r="E15" s="11">
        <f t="shared" si="0"/>
        <v>410</v>
      </c>
      <c r="F15" s="8">
        <f t="shared" si="3"/>
        <v>51</v>
      </c>
      <c r="G15" s="12" t="s">
        <v>25</v>
      </c>
      <c r="H15" s="60">
        <v>200</v>
      </c>
      <c r="I15" s="10">
        <v>210</v>
      </c>
      <c r="J15" s="8">
        <f t="shared" si="1"/>
        <v>410</v>
      </c>
      <c r="K15" s="2"/>
      <c r="L15" s="2" t="s">
        <v>28</v>
      </c>
      <c r="M15" s="7">
        <f>AVERAGE(C17:C20)</f>
        <v>200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200</v>
      </c>
      <c r="D16" s="10">
        <v>210</v>
      </c>
      <c r="E16" s="11">
        <f t="shared" si="0"/>
        <v>410</v>
      </c>
      <c r="F16" s="8">
        <f t="shared" si="3"/>
        <v>52</v>
      </c>
      <c r="G16" s="12" t="s">
        <v>27</v>
      </c>
      <c r="H16" s="60">
        <v>200</v>
      </c>
      <c r="I16" s="10">
        <v>210</v>
      </c>
      <c r="J16" s="8">
        <f t="shared" si="1"/>
        <v>410</v>
      </c>
      <c r="K16" s="2"/>
      <c r="L16" s="2" t="s">
        <v>36</v>
      </c>
      <c r="M16" s="7">
        <f>AVERAGE(C21:C24)</f>
        <v>200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200</v>
      </c>
      <c r="D17" s="10">
        <v>210</v>
      </c>
      <c r="E17" s="11">
        <f t="shared" si="0"/>
        <v>410</v>
      </c>
      <c r="F17" s="8">
        <f t="shared" si="3"/>
        <v>53</v>
      </c>
      <c r="G17" s="12" t="s">
        <v>29</v>
      </c>
      <c r="H17" s="60">
        <v>200</v>
      </c>
      <c r="I17" s="10">
        <v>210</v>
      </c>
      <c r="J17" s="8">
        <f t="shared" si="1"/>
        <v>410</v>
      </c>
      <c r="K17" s="2"/>
      <c r="L17" s="2" t="s">
        <v>44</v>
      </c>
      <c r="M17" s="7">
        <f>AVERAGE(C25:C28)</f>
        <v>200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200</v>
      </c>
      <c r="D18" s="10">
        <v>210</v>
      </c>
      <c r="E18" s="11">
        <f t="shared" si="0"/>
        <v>410</v>
      </c>
      <c r="F18" s="8">
        <f t="shared" si="3"/>
        <v>54</v>
      </c>
      <c r="G18" s="12" t="s">
        <v>31</v>
      </c>
      <c r="H18" s="60">
        <v>200</v>
      </c>
      <c r="I18" s="10">
        <v>210</v>
      </c>
      <c r="J18" s="8">
        <f t="shared" si="1"/>
        <v>410</v>
      </c>
      <c r="K18" s="2"/>
      <c r="L18" s="2" t="s">
        <v>52</v>
      </c>
      <c r="M18" s="7">
        <f>AVERAGE(C29:C32)</f>
        <v>200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200</v>
      </c>
      <c r="D19" s="10">
        <v>210</v>
      </c>
      <c r="E19" s="11">
        <f t="shared" si="0"/>
        <v>410</v>
      </c>
      <c r="F19" s="8">
        <f t="shared" si="3"/>
        <v>55</v>
      </c>
      <c r="G19" s="12" t="s">
        <v>33</v>
      </c>
      <c r="H19" s="60">
        <v>200</v>
      </c>
      <c r="I19" s="10">
        <v>210</v>
      </c>
      <c r="J19" s="8">
        <f t="shared" si="1"/>
        <v>410</v>
      </c>
      <c r="K19" s="2"/>
      <c r="L19" s="2" t="s">
        <v>60</v>
      </c>
      <c r="M19" s="7">
        <f>AVERAGE(C33:C36)</f>
        <v>200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200</v>
      </c>
      <c r="D20" s="10">
        <v>210</v>
      </c>
      <c r="E20" s="11">
        <f t="shared" si="0"/>
        <v>410</v>
      </c>
      <c r="F20" s="8">
        <f t="shared" si="3"/>
        <v>56</v>
      </c>
      <c r="G20" s="12" t="s">
        <v>35</v>
      </c>
      <c r="H20" s="60">
        <v>200</v>
      </c>
      <c r="I20" s="10">
        <v>210</v>
      </c>
      <c r="J20" s="8">
        <f t="shared" si="1"/>
        <v>410</v>
      </c>
      <c r="K20" s="2"/>
      <c r="L20" s="2" t="s">
        <v>68</v>
      </c>
      <c r="M20" s="7">
        <f>AVERAGE(C37:C40)</f>
        <v>200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200</v>
      </c>
      <c r="D21" s="10">
        <v>210</v>
      </c>
      <c r="E21" s="11">
        <f t="shared" si="0"/>
        <v>410</v>
      </c>
      <c r="F21" s="8">
        <f t="shared" si="3"/>
        <v>57</v>
      </c>
      <c r="G21" s="12" t="s">
        <v>37</v>
      </c>
      <c r="H21" s="60">
        <v>200</v>
      </c>
      <c r="I21" s="10">
        <v>210</v>
      </c>
      <c r="J21" s="8">
        <f t="shared" si="1"/>
        <v>410</v>
      </c>
      <c r="K21" s="2"/>
      <c r="L21" s="2" t="s">
        <v>76</v>
      </c>
      <c r="M21" s="7">
        <f>AVERAGE(C41:C44)</f>
        <v>200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200</v>
      </c>
      <c r="D22" s="10">
        <v>210</v>
      </c>
      <c r="E22" s="11">
        <f t="shared" si="0"/>
        <v>410</v>
      </c>
      <c r="F22" s="8">
        <f t="shared" si="3"/>
        <v>58</v>
      </c>
      <c r="G22" s="12" t="s">
        <v>39</v>
      </c>
      <c r="H22" s="60">
        <v>200</v>
      </c>
      <c r="I22" s="10">
        <v>210</v>
      </c>
      <c r="J22" s="8">
        <f t="shared" si="1"/>
        <v>410</v>
      </c>
      <c r="K22" s="2"/>
      <c r="L22" s="2" t="s">
        <v>84</v>
      </c>
      <c r="M22" s="7">
        <f>AVERAGE(C45:C48)</f>
        <v>200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200</v>
      </c>
      <c r="D23" s="10">
        <v>210</v>
      </c>
      <c r="E23" s="11">
        <f t="shared" si="0"/>
        <v>410</v>
      </c>
      <c r="F23" s="8">
        <f t="shared" si="3"/>
        <v>59</v>
      </c>
      <c r="G23" s="12" t="s">
        <v>41</v>
      </c>
      <c r="H23" s="60">
        <v>200</v>
      </c>
      <c r="I23" s="10">
        <v>210</v>
      </c>
      <c r="J23" s="8">
        <f t="shared" si="1"/>
        <v>410</v>
      </c>
      <c r="K23" s="2"/>
      <c r="L23" s="2" t="s">
        <v>92</v>
      </c>
      <c r="M23" s="7">
        <f>AVERAGE(C49:C52)</f>
        <v>200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200</v>
      </c>
      <c r="D24" s="10">
        <v>210</v>
      </c>
      <c r="E24" s="11">
        <f t="shared" si="0"/>
        <v>410</v>
      </c>
      <c r="F24" s="8">
        <f t="shared" si="3"/>
        <v>60</v>
      </c>
      <c r="G24" s="12" t="s">
        <v>43</v>
      </c>
      <c r="H24" s="60">
        <v>200</v>
      </c>
      <c r="I24" s="10">
        <v>210</v>
      </c>
      <c r="J24" s="8">
        <f t="shared" si="1"/>
        <v>410</v>
      </c>
      <c r="K24" s="2"/>
      <c r="L24" s="13" t="s">
        <v>100</v>
      </c>
      <c r="M24" s="7">
        <f>AVERAGE(C53:C56)</f>
        <v>200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200</v>
      </c>
      <c r="D25" s="10">
        <v>210</v>
      </c>
      <c r="E25" s="11">
        <f t="shared" si="0"/>
        <v>410</v>
      </c>
      <c r="F25" s="8">
        <f t="shared" si="3"/>
        <v>61</v>
      </c>
      <c r="G25" s="12" t="s">
        <v>45</v>
      </c>
      <c r="H25" s="60">
        <v>200</v>
      </c>
      <c r="I25" s="10">
        <v>210</v>
      </c>
      <c r="J25" s="8">
        <f t="shared" si="1"/>
        <v>410</v>
      </c>
      <c r="K25" s="2"/>
      <c r="L25" s="16" t="s">
        <v>108</v>
      </c>
      <c r="M25" s="7">
        <f>AVERAGE(C57:C60)</f>
        <v>200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200</v>
      </c>
      <c r="D26" s="10">
        <v>210</v>
      </c>
      <c r="E26" s="11">
        <f t="shared" si="0"/>
        <v>410</v>
      </c>
      <c r="F26" s="8">
        <f t="shared" si="3"/>
        <v>62</v>
      </c>
      <c r="G26" s="12" t="s">
        <v>47</v>
      </c>
      <c r="H26" s="60">
        <v>200</v>
      </c>
      <c r="I26" s="10">
        <v>210</v>
      </c>
      <c r="J26" s="8">
        <f t="shared" si="1"/>
        <v>410</v>
      </c>
      <c r="K26" s="2"/>
      <c r="L26" s="16" t="s">
        <v>21</v>
      </c>
      <c r="M26" s="7">
        <f>AVERAGE(H13:H16)</f>
        <v>200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200</v>
      </c>
      <c r="D27" s="10">
        <v>210</v>
      </c>
      <c r="E27" s="11">
        <f t="shared" si="0"/>
        <v>410</v>
      </c>
      <c r="F27" s="8">
        <f t="shared" si="3"/>
        <v>63</v>
      </c>
      <c r="G27" s="12" t="s">
        <v>49</v>
      </c>
      <c r="H27" s="60">
        <v>200</v>
      </c>
      <c r="I27" s="10">
        <v>210</v>
      </c>
      <c r="J27" s="8">
        <f t="shared" si="1"/>
        <v>410</v>
      </c>
      <c r="K27" s="2"/>
      <c r="L27" s="24" t="s">
        <v>29</v>
      </c>
      <c r="M27" s="7">
        <f>AVERAGE(H17:H20)</f>
        <v>200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200</v>
      </c>
      <c r="D28" s="10">
        <v>210</v>
      </c>
      <c r="E28" s="11">
        <f t="shared" si="0"/>
        <v>410</v>
      </c>
      <c r="F28" s="8">
        <f t="shared" si="3"/>
        <v>64</v>
      </c>
      <c r="G28" s="12" t="s">
        <v>51</v>
      </c>
      <c r="H28" s="60">
        <v>200</v>
      </c>
      <c r="I28" s="10">
        <v>210</v>
      </c>
      <c r="J28" s="8">
        <f t="shared" si="1"/>
        <v>410</v>
      </c>
      <c r="K28" s="2"/>
      <c r="L28" s="2" t="s">
        <v>37</v>
      </c>
      <c r="M28" s="7">
        <f>AVERAGE(H21:H24)</f>
        <v>200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200</v>
      </c>
      <c r="D29" s="10">
        <v>210</v>
      </c>
      <c r="E29" s="11">
        <f t="shared" si="0"/>
        <v>410</v>
      </c>
      <c r="F29" s="8">
        <f t="shared" si="3"/>
        <v>65</v>
      </c>
      <c r="G29" s="12" t="s">
        <v>53</v>
      </c>
      <c r="H29" s="60">
        <v>200</v>
      </c>
      <c r="I29" s="10">
        <v>210</v>
      </c>
      <c r="J29" s="8">
        <f t="shared" si="1"/>
        <v>410</v>
      </c>
      <c r="K29" s="2"/>
      <c r="L29" s="2" t="s">
        <v>45</v>
      </c>
      <c r="M29" s="7">
        <f>AVERAGE(H25:H28)</f>
        <v>200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200</v>
      </c>
      <c r="D30" s="10">
        <v>210</v>
      </c>
      <c r="E30" s="11">
        <f t="shared" si="0"/>
        <v>410</v>
      </c>
      <c r="F30" s="8">
        <f t="shared" si="3"/>
        <v>66</v>
      </c>
      <c r="G30" s="12" t="s">
        <v>55</v>
      </c>
      <c r="H30" s="60">
        <v>200</v>
      </c>
      <c r="I30" s="10">
        <v>210</v>
      </c>
      <c r="J30" s="8">
        <f t="shared" si="1"/>
        <v>410</v>
      </c>
      <c r="K30" s="2"/>
      <c r="L30" s="2" t="s">
        <v>53</v>
      </c>
      <c r="M30" s="7">
        <f>AVERAGE(H29:H32)</f>
        <v>200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200</v>
      </c>
      <c r="D31" s="10">
        <v>210</v>
      </c>
      <c r="E31" s="11">
        <f t="shared" si="0"/>
        <v>410</v>
      </c>
      <c r="F31" s="8">
        <f t="shared" si="3"/>
        <v>67</v>
      </c>
      <c r="G31" s="12" t="s">
        <v>57</v>
      </c>
      <c r="H31" s="60">
        <v>200</v>
      </c>
      <c r="I31" s="10">
        <v>210</v>
      </c>
      <c r="J31" s="8">
        <f t="shared" si="1"/>
        <v>410</v>
      </c>
      <c r="K31" s="2"/>
      <c r="L31" s="2" t="s">
        <v>61</v>
      </c>
      <c r="M31" s="7">
        <f>AVERAGE(H33:H36)</f>
        <v>200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200</v>
      </c>
      <c r="D32" s="10">
        <v>210</v>
      </c>
      <c r="E32" s="11">
        <f t="shared" si="0"/>
        <v>410</v>
      </c>
      <c r="F32" s="8">
        <f t="shared" si="3"/>
        <v>68</v>
      </c>
      <c r="G32" s="12" t="s">
        <v>59</v>
      </c>
      <c r="H32" s="60">
        <v>200</v>
      </c>
      <c r="I32" s="10">
        <v>210</v>
      </c>
      <c r="J32" s="8">
        <f t="shared" si="1"/>
        <v>410</v>
      </c>
      <c r="K32" s="2"/>
      <c r="L32" s="2" t="s">
        <v>69</v>
      </c>
      <c r="M32" s="7">
        <f>AVERAGE(H37:H40)</f>
        <v>200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200</v>
      </c>
      <c r="D33" s="10">
        <v>210</v>
      </c>
      <c r="E33" s="11">
        <f t="shared" si="0"/>
        <v>410</v>
      </c>
      <c r="F33" s="8">
        <f t="shared" si="3"/>
        <v>69</v>
      </c>
      <c r="G33" s="12" t="s">
        <v>61</v>
      </c>
      <c r="H33" s="60">
        <v>200</v>
      </c>
      <c r="I33" s="10">
        <v>210</v>
      </c>
      <c r="J33" s="8">
        <f t="shared" si="1"/>
        <v>410</v>
      </c>
      <c r="K33" s="2"/>
      <c r="L33" s="2" t="s">
        <v>77</v>
      </c>
      <c r="M33" s="7">
        <f>AVERAGE(H41:H44)</f>
        <v>200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200</v>
      </c>
      <c r="D34" s="10">
        <v>210</v>
      </c>
      <c r="E34" s="11">
        <f t="shared" si="0"/>
        <v>410</v>
      </c>
      <c r="F34" s="8">
        <f t="shared" si="3"/>
        <v>70</v>
      </c>
      <c r="G34" s="12" t="s">
        <v>63</v>
      </c>
      <c r="H34" s="60">
        <v>200</v>
      </c>
      <c r="I34" s="10">
        <v>210</v>
      </c>
      <c r="J34" s="8">
        <f t="shared" si="1"/>
        <v>410</v>
      </c>
      <c r="K34" s="2"/>
      <c r="L34" s="2" t="s">
        <v>85</v>
      </c>
      <c r="M34" s="7">
        <f>AVERAGE(H45:H48)</f>
        <v>200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200</v>
      </c>
      <c r="D35" s="10">
        <v>210</v>
      </c>
      <c r="E35" s="11">
        <f t="shared" si="0"/>
        <v>410</v>
      </c>
      <c r="F35" s="8">
        <f t="shared" si="3"/>
        <v>71</v>
      </c>
      <c r="G35" s="12" t="s">
        <v>65</v>
      </c>
      <c r="H35" s="60">
        <v>200</v>
      </c>
      <c r="I35" s="10">
        <v>210</v>
      </c>
      <c r="J35" s="8">
        <f t="shared" si="1"/>
        <v>410</v>
      </c>
      <c r="K35" s="2"/>
      <c r="L35" s="2" t="s">
        <v>93</v>
      </c>
      <c r="M35" s="7">
        <f>AVERAGE(H49:H52)</f>
        <v>200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200</v>
      </c>
      <c r="D36" s="10">
        <v>210</v>
      </c>
      <c r="E36" s="11">
        <f t="shared" si="0"/>
        <v>410</v>
      </c>
      <c r="F36" s="8">
        <f t="shared" si="3"/>
        <v>72</v>
      </c>
      <c r="G36" s="12" t="s">
        <v>67</v>
      </c>
      <c r="H36" s="60">
        <v>200</v>
      </c>
      <c r="I36" s="10">
        <v>210</v>
      </c>
      <c r="J36" s="8">
        <f t="shared" si="1"/>
        <v>410</v>
      </c>
      <c r="K36" s="2"/>
      <c r="L36" s="108" t="s">
        <v>101</v>
      </c>
      <c r="M36" s="7">
        <f>AVERAGE(H53:H56)</f>
        <v>200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200</v>
      </c>
      <c r="D37" s="10">
        <v>210</v>
      </c>
      <c r="E37" s="11">
        <f t="shared" si="0"/>
        <v>410</v>
      </c>
      <c r="F37" s="8">
        <v>73</v>
      </c>
      <c r="G37" s="12" t="s">
        <v>69</v>
      </c>
      <c r="H37" s="60">
        <v>200</v>
      </c>
      <c r="I37" s="10">
        <v>210</v>
      </c>
      <c r="J37" s="8">
        <f t="shared" si="1"/>
        <v>410</v>
      </c>
      <c r="K37" s="2"/>
      <c r="L37" s="108" t="s">
        <v>109</v>
      </c>
      <c r="M37" s="7">
        <f>AVERAGE(H57:H60)</f>
        <v>200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200</v>
      </c>
      <c r="D38" s="10">
        <v>210</v>
      </c>
      <c r="E38" s="8">
        <f t="shared" si="0"/>
        <v>410</v>
      </c>
      <c r="F38" s="8">
        <f t="shared" ref="F38:F60" si="5">F37+1</f>
        <v>74</v>
      </c>
      <c r="G38" s="12" t="s">
        <v>71</v>
      </c>
      <c r="H38" s="60">
        <v>200</v>
      </c>
      <c r="I38" s="10">
        <v>210</v>
      </c>
      <c r="J38" s="8">
        <f t="shared" si="1"/>
        <v>410</v>
      </c>
      <c r="K38" s="2"/>
      <c r="L38" s="108" t="s">
        <v>299</v>
      </c>
      <c r="M38" s="108">
        <f>AVERAGE(M14:M37)</f>
        <v>200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200</v>
      </c>
      <c r="D39" s="10">
        <v>210</v>
      </c>
      <c r="E39" s="8">
        <f t="shared" si="0"/>
        <v>410</v>
      </c>
      <c r="F39" s="8">
        <f t="shared" si="5"/>
        <v>75</v>
      </c>
      <c r="G39" s="12" t="s">
        <v>73</v>
      </c>
      <c r="H39" s="60">
        <v>200</v>
      </c>
      <c r="I39" s="10">
        <v>210</v>
      </c>
      <c r="J39" s="8">
        <f t="shared" si="1"/>
        <v>410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200</v>
      </c>
      <c r="D40" s="10">
        <v>210</v>
      </c>
      <c r="E40" s="8">
        <f t="shared" si="0"/>
        <v>410</v>
      </c>
      <c r="F40" s="8">
        <f t="shared" si="5"/>
        <v>76</v>
      </c>
      <c r="G40" s="12" t="s">
        <v>75</v>
      </c>
      <c r="H40" s="60">
        <v>200</v>
      </c>
      <c r="I40" s="10">
        <v>210</v>
      </c>
      <c r="J40" s="8">
        <f t="shared" si="1"/>
        <v>410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200</v>
      </c>
      <c r="D41" s="10">
        <v>210</v>
      </c>
      <c r="E41" s="8">
        <f t="shared" si="0"/>
        <v>410</v>
      </c>
      <c r="F41" s="8">
        <f t="shared" si="5"/>
        <v>77</v>
      </c>
      <c r="G41" s="12" t="s">
        <v>77</v>
      </c>
      <c r="H41" s="60">
        <v>200</v>
      </c>
      <c r="I41" s="10">
        <v>210</v>
      </c>
      <c r="J41" s="8">
        <f t="shared" si="1"/>
        <v>410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200</v>
      </c>
      <c r="D42" s="10">
        <v>210</v>
      </c>
      <c r="E42" s="8">
        <f t="shared" si="0"/>
        <v>410</v>
      </c>
      <c r="F42" s="8">
        <f t="shared" si="5"/>
        <v>78</v>
      </c>
      <c r="G42" s="12" t="s">
        <v>79</v>
      </c>
      <c r="H42" s="60">
        <v>200</v>
      </c>
      <c r="I42" s="10">
        <v>210</v>
      </c>
      <c r="J42" s="8">
        <f t="shared" si="1"/>
        <v>410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200</v>
      </c>
      <c r="D43" s="10">
        <v>210</v>
      </c>
      <c r="E43" s="8">
        <f t="shared" si="0"/>
        <v>410</v>
      </c>
      <c r="F43" s="8">
        <f t="shared" si="5"/>
        <v>79</v>
      </c>
      <c r="G43" s="12" t="s">
        <v>81</v>
      </c>
      <c r="H43" s="60">
        <v>200</v>
      </c>
      <c r="I43" s="10">
        <v>210</v>
      </c>
      <c r="J43" s="8">
        <f t="shared" si="1"/>
        <v>410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200</v>
      </c>
      <c r="D44" s="10">
        <v>210</v>
      </c>
      <c r="E44" s="8">
        <f t="shared" si="0"/>
        <v>410</v>
      </c>
      <c r="F44" s="8">
        <f t="shared" si="5"/>
        <v>80</v>
      </c>
      <c r="G44" s="12" t="s">
        <v>83</v>
      </c>
      <c r="H44" s="60">
        <v>200</v>
      </c>
      <c r="I44" s="10">
        <v>210</v>
      </c>
      <c r="J44" s="8">
        <f t="shared" si="1"/>
        <v>410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200</v>
      </c>
      <c r="D45" s="10">
        <v>210</v>
      </c>
      <c r="E45" s="8">
        <f t="shared" si="0"/>
        <v>410</v>
      </c>
      <c r="F45" s="8">
        <f t="shared" si="5"/>
        <v>81</v>
      </c>
      <c r="G45" s="12" t="s">
        <v>85</v>
      </c>
      <c r="H45" s="60">
        <v>200</v>
      </c>
      <c r="I45" s="10">
        <v>210</v>
      </c>
      <c r="J45" s="8">
        <f t="shared" si="1"/>
        <v>410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200</v>
      </c>
      <c r="D46" s="10">
        <v>210</v>
      </c>
      <c r="E46" s="8">
        <f t="shared" si="0"/>
        <v>410</v>
      </c>
      <c r="F46" s="8">
        <f t="shared" si="5"/>
        <v>82</v>
      </c>
      <c r="G46" s="12" t="s">
        <v>87</v>
      </c>
      <c r="H46" s="60">
        <v>200</v>
      </c>
      <c r="I46" s="10">
        <v>210</v>
      </c>
      <c r="J46" s="8">
        <f t="shared" si="1"/>
        <v>410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200</v>
      </c>
      <c r="D47" s="10">
        <v>210</v>
      </c>
      <c r="E47" s="8">
        <f t="shared" si="0"/>
        <v>410</v>
      </c>
      <c r="F47" s="8">
        <f t="shared" si="5"/>
        <v>83</v>
      </c>
      <c r="G47" s="12" t="s">
        <v>89</v>
      </c>
      <c r="H47" s="60">
        <v>200</v>
      </c>
      <c r="I47" s="10">
        <v>210</v>
      </c>
      <c r="J47" s="8">
        <f t="shared" si="1"/>
        <v>410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200</v>
      </c>
      <c r="D48" s="10">
        <v>210</v>
      </c>
      <c r="E48" s="8">
        <f t="shared" si="0"/>
        <v>410</v>
      </c>
      <c r="F48" s="8">
        <f t="shared" si="5"/>
        <v>84</v>
      </c>
      <c r="G48" s="12" t="s">
        <v>91</v>
      </c>
      <c r="H48" s="60">
        <v>200</v>
      </c>
      <c r="I48" s="10">
        <v>210</v>
      </c>
      <c r="J48" s="8">
        <f t="shared" si="1"/>
        <v>410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200</v>
      </c>
      <c r="D49" s="10">
        <v>210</v>
      </c>
      <c r="E49" s="8">
        <f t="shared" si="0"/>
        <v>410</v>
      </c>
      <c r="F49" s="8">
        <f t="shared" si="5"/>
        <v>85</v>
      </c>
      <c r="G49" s="12" t="s">
        <v>93</v>
      </c>
      <c r="H49" s="60">
        <v>200</v>
      </c>
      <c r="I49" s="10">
        <v>210</v>
      </c>
      <c r="J49" s="8">
        <f t="shared" si="1"/>
        <v>410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200</v>
      </c>
      <c r="D50" s="10">
        <v>210</v>
      </c>
      <c r="E50" s="8">
        <f t="shared" si="0"/>
        <v>410</v>
      </c>
      <c r="F50" s="8">
        <f t="shared" si="5"/>
        <v>86</v>
      </c>
      <c r="G50" s="12" t="s">
        <v>95</v>
      </c>
      <c r="H50" s="60">
        <v>200</v>
      </c>
      <c r="I50" s="10">
        <v>210</v>
      </c>
      <c r="J50" s="8">
        <f t="shared" si="1"/>
        <v>410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200</v>
      </c>
      <c r="D51" s="10">
        <v>210</v>
      </c>
      <c r="E51" s="8">
        <f t="shared" si="0"/>
        <v>410</v>
      </c>
      <c r="F51" s="8">
        <f t="shared" si="5"/>
        <v>87</v>
      </c>
      <c r="G51" s="12" t="s">
        <v>97</v>
      </c>
      <c r="H51" s="60">
        <v>200</v>
      </c>
      <c r="I51" s="10">
        <v>210</v>
      </c>
      <c r="J51" s="8">
        <f t="shared" si="1"/>
        <v>410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200</v>
      </c>
      <c r="D52" s="10">
        <v>210</v>
      </c>
      <c r="E52" s="8">
        <f t="shared" si="0"/>
        <v>410</v>
      </c>
      <c r="F52" s="8">
        <f t="shared" si="5"/>
        <v>88</v>
      </c>
      <c r="G52" s="12" t="s">
        <v>99</v>
      </c>
      <c r="H52" s="60">
        <v>200</v>
      </c>
      <c r="I52" s="10">
        <v>210</v>
      </c>
      <c r="J52" s="8">
        <f t="shared" si="1"/>
        <v>410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200</v>
      </c>
      <c r="D53" s="10">
        <v>210</v>
      </c>
      <c r="E53" s="8">
        <f t="shared" si="0"/>
        <v>410</v>
      </c>
      <c r="F53" s="8">
        <f t="shared" si="5"/>
        <v>89</v>
      </c>
      <c r="G53" s="12" t="s">
        <v>101</v>
      </c>
      <c r="H53" s="60">
        <v>200</v>
      </c>
      <c r="I53" s="10">
        <v>210</v>
      </c>
      <c r="J53" s="8">
        <f t="shared" si="1"/>
        <v>410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200</v>
      </c>
      <c r="D54" s="10">
        <v>210</v>
      </c>
      <c r="E54" s="8">
        <f t="shared" si="0"/>
        <v>410</v>
      </c>
      <c r="F54" s="8">
        <f t="shared" si="5"/>
        <v>90</v>
      </c>
      <c r="G54" s="12" t="s">
        <v>103</v>
      </c>
      <c r="H54" s="60">
        <v>200</v>
      </c>
      <c r="I54" s="10">
        <v>210</v>
      </c>
      <c r="J54" s="8">
        <f t="shared" si="1"/>
        <v>410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200</v>
      </c>
      <c r="D55" s="10">
        <v>210</v>
      </c>
      <c r="E55" s="8">
        <f t="shared" si="0"/>
        <v>410</v>
      </c>
      <c r="F55" s="8">
        <f t="shared" si="5"/>
        <v>91</v>
      </c>
      <c r="G55" s="12" t="s">
        <v>105</v>
      </c>
      <c r="H55" s="60">
        <v>200</v>
      </c>
      <c r="I55" s="10">
        <v>210</v>
      </c>
      <c r="J55" s="8">
        <f t="shared" si="1"/>
        <v>410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200</v>
      </c>
      <c r="D56" s="10">
        <v>210</v>
      </c>
      <c r="E56" s="8">
        <f t="shared" si="0"/>
        <v>410</v>
      </c>
      <c r="F56" s="8">
        <f t="shared" si="5"/>
        <v>92</v>
      </c>
      <c r="G56" s="12" t="s">
        <v>107</v>
      </c>
      <c r="H56" s="60">
        <v>200</v>
      </c>
      <c r="I56" s="10">
        <v>210</v>
      </c>
      <c r="J56" s="8">
        <f t="shared" si="1"/>
        <v>410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200</v>
      </c>
      <c r="D57" s="10">
        <v>210</v>
      </c>
      <c r="E57" s="8">
        <f t="shared" si="0"/>
        <v>410</v>
      </c>
      <c r="F57" s="8">
        <f t="shared" si="5"/>
        <v>93</v>
      </c>
      <c r="G57" s="12" t="s">
        <v>109</v>
      </c>
      <c r="H57" s="60">
        <v>200</v>
      </c>
      <c r="I57" s="10">
        <v>210</v>
      </c>
      <c r="J57" s="8">
        <f t="shared" si="1"/>
        <v>410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200</v>
      </c>
      <c r="D58" s="10">
        <v>210</v>
      </c>
      <c r="E58" s="8">
        <f t="shared" si="0"/>
        <v>410</v>
      </c>
      <c r="F58" s="8">
        <f t="shared" si="5"/>
        <v>94</v>
      </c>
      <c r="G58" s="12" t="s">
        <v>111</v>
      </c>
      <c r="H58" s="60">
        <v>200</v>
      </c>
      <c r="I58" s="10">
        <v>210</v>
      </c>
      <c r="J58" s="8">
        <f t="shared" si="1"/>
        <v>410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200</v>
      </c>
      <c r="D59" s="10">
        <v>210</v>
      </c>
      <c r="E59" s="17">
        <f t="shared" si="0"/>
        <v>410</v>
      </c>
      <c r="F59" s="17">
        <f t="shared" si="5"/>
        <v>95</v>
      </c>
      <c r="G59" s="18" t="s">
        <v>113</v>
      </c>
      <c r="H59" s="60">
        <v>200</v>
      </c>
      <c r="I59" s="10">
        <v>210</v>
      </c>
      <c r="J59" s="17">
        <f t="shared" si="1"/>
        <v>410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200</v>
      </c>
      <c r="D60" s="10">
        <v>210</v>
      </c>
      <c r="E60" s="17">
        <f t="shared" si="0"/>
        <v>410</v>
      </c>
      <c r="F60" s="17">
        <f t="shared" si="5"/>
        <v>96</v>
      </c>
      <c r="G60" s="18" t="s">
        <v>115</v>
      </c>
      <c r="H60" s="60">
        <v>200</v>
      </c>
      <c r="I60" s="10">
        <v>210</v>
      </c>
      <c r="J60" s="17">
        <f t="shared" si="1"/>
        <v>410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111" customHeight="1" x14ac:dyDescent="0.25">
      <c r="A62" s="136" t="s">
        <v>273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39"/>
      <c r="B63" s="140"/>
      <c r="C63" s="140"/>
      <c r="D63" s="140"/>
      <c r="E63" s="143" t="s">
        <v>270</v>
      </c>
      <c r="F63" s="144"/>
      <c r="G63" s="145"/>
      <c r="H63" s="21">
        <v>0</v>
      </c>
      <c r="I63" s="21">
        <v>5.2859999999999996</v>
      </c>
      <c r="J63" s="21">
        <f>H63+I63</f>
        <v>5.2859999999999996</v>
      </c>
      <c r="K63" s="2"/>
      <c r="L63" s="22">
        <v>202.666</v>
      </c>
      <c r="M63" s="32">
        <f>L63/1000</f>
        <v>0.20266599999999999</v>
      </c>
      <c r="N63" s="4"/>
      <c r="O63" s="7"/>
      <c r="P63" s="7"/>
      <c r="Q63" s="7"/>
    </row>
    <row r="64" spans="1:17" ht="30" customHeight="1" x14ac:dyDescent="0.25">
      <c r="A64" s="141"/>
      <c r="B64" s="142"/>
      <c r="C64" s="142"/>
      <c r="D64" s="142"/>
      <c r="E64" s="146" t="s">
        <v>271</v>
      </c>
      <c r="F64" s="147"/>
      <c r="G64" s="148"/>
      <c r="H64" s="36">
        <f>K82</f>
        <v>0</v>
      </c>
      <c r="I64" s="36">
        <f>L82</f>
        <v>0.20266599999999999</v>
      </c>
      <c r="J64" s="36">
        <f>H64+I64</f>
        <v>0.20266599999999999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49" t="s">
        <v>272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3.3000000000000002E-2</v>
      </c>
      <c r="N66" s="28">
        <v>0.55700000000000005</v>
      </c>
      <c r="O66" s="29">
        <f>M66+N66</f>
        <v>0.59000000000000008</v>
      </c>
      <c r="P66" s="29">
        <f>O66/J63*100</f>
        <v>11.161558834657589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I63+I64-N66-0.018-M66-0.018</f>
        <v>4.862665999999999</v>
      </c>
      <c r="O67" s="7"/>
      <c r="P67" s="7"/>
      <c r="Q67" s="7"/>
    </row>
    <row r="68" spans="1:17" ht="25.5" customHeight="1" x14ac:dyDescent="0.25">
      <c r="A68" s="77"/>
      <c r="B68" s="77"/>
      <c r="C68" s="77"/>
      <c r="D68" s="77"/>
      <c r="E68" s="77"/>
      <c r="F68" s="77"/>
      <c r="G68" s="77"/>
      <c r="H68" s="78"/>
      <c r="I68" s="79"/>
      <c r="J68" s="79"/>
      <c r="K68" s="2"/>
      <c r="L68" s="4" t="s">
        <v>220</v>
      </c>
      <c r="M68" s="29">
        <v>2.8050000000000002</v>
      </c>
      <c r="N68" s="29">
        <v>0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0.11687500000000001</v>
      </c>
      <c r="N69" s="32">
        <f>(N67+N68)/24</f>
        <v>0.2026110833333333</v>
      </c>
      <c r="O69" s="23"/>
      <c r="P69" s="32">
        <f>M69+N69</f>
        <v>0.31948608333333328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116.875</v>
      </c>
      <c r="N70" s="29">
        <f>N69*1000</f>
        <v>202.61108333333331</v>
      </c>
      <c r="O70" s="23"/>
      <c r="P70" s="29">
        <f>M70+N70</f>
        <v>319.48608333333334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34"/>
      <c r="B72" s="135"/>
      <c r="C72" s="135"/>
      <c r="D72" s="135"/>
      <c r="E72" s="97"/>
      <c r="F72" s="2"/>
      <c r="G72" s="2"/>
      <c r="H72" s="2"/>
      <c r="I72" s="2"/>
      <c r="J72" s="97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</v>
      </c>
      <c r="L81" s="29">
        <v>0.24060000000000001</v>
      </c>
      <c r="M81" s="32">
        <f>K81+L81</f>
        <v>0.24060000000000001</v>
      </c>
      <c r="N81" s="32">
        <f>M81-M63</f>
        <v>3.7934000000000023E-2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0.20266599999999999</v>
      </c>
      <c r="M82" s="32">
        <f>K82+L82</f>
        <v>0.20266599999999999</v>
      </c>
      <c r="N82" s="32">
        <f>N81/2</f>
        <v>1.8967000000000012E-2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opLeftCell="C1" workbookViewId="0">
      <selection activeCell="N37" sqref="N37"/>
    </sheetView>
  </sheetViews>
  <sheetFormatPr defaultColWidth="14.42578125" defaultRowHeight="15" x14ac:dyDescent="0.25"/>
  <cols>
    <col min="1" max="1" width="10.5703125" style="100" customWidth="1"/>
    <col min="2" max="2" width="18.5703125" style="100" customWidth="1"/>
    <col min="3" max="4" width="12.7109375" style="100" customWidth="1"/>
    <col min="5" max="5" width="14.7109375" style="100" customWidth="1"/>
    <col min="6" max="6" width="12.42578125" style="100" customWidth="1"/>
    <col min="7" max="7" width="15.140625" style="100" customWidth="1"/>
    <col min="8" max="9" width="12.7109375" style="100" customWidth="1"/>
    <col min="10" max="10" width="15" style="100" customWidth="1"/>
    <col min="11" max="11" width="9.140625" style="100" customWidth="1"/>
    <col min="12" max="12" width="13" style="100" customWidth="1"/>
    <col min="13" max="13" width="12.7109375" style="100" customWidth="1"/>
    <col min="14" max="14" width="14.28515625" style="100" customWidth="1"/>
    <col min="15" max="15" width="7.85546875" style="100" customWidth="1"/>
    <col min="16" max="17" width="9.140625" style="100" customWidth="1"/>
    <col min="18" max="16384" width="14.42578125" style="100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275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280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210</v>
      </c>
      <c r="D13" s="10">
        <v>210</v>
      </c>
      <c r="E13" s="11">
        <f t="shared" ref="E13:E60" si="0">SUM(C13,D13)</f>
        <v>420</v>
      </c>
      <c r="F13" s="8">
        <v>49</v>
      </c>
      <c r="G13" s="12" t="s">
        <v>21</v>
      </c>
      <c r="H13" s="60">
        <v>210</v>
      </c>
      <c r="I13" s="10">
        <v>210</v>
      </c>
      <c r="J13" s="8">
        <f t="shared" ref="J13:J60" si="1">SUM(H13,I13)</f>
        <v>420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210</v>
      </c>
      <c r="D14" s="10">
        <v>210</v>
      </c>
      <c r="E14" s="11">
        <f t="shared" si="0"/>
        <v>420</v>
      </c>
      <c r="F14" s="8">
        <f t="shared" ref="F14:F36" si="3">F13+1</f>
        <v>50</v>
      </c>
      <c r="G14" s="12" t="s">
        <v>23</v>
      </c>
      <c r="H14" s="60">
        <v>210</v>
      </c>
      <c r="I14" s="10">
        <v>210</v>
      </c>
      <c r="J14" s="8">
        <f t="shared" si="1"/>
        <v>420</v>
      </c>
      <c r="K14" s="2"/>
      <c r="L14" s="2" t="s">
        <v>20</v>
      </c>
      <c r="M14" s="7">
        <f>AVERAGE(C13:C16)</f>
        <v>210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210</v>
      </c>
      <c r="D15" s="10">
        <v>210</v>
      </c>
      <c r="E15" s="11">
        <f t="shared" si="0"/>
        <v>420</v>
      </c>
      <c r="F15" s="8">
        <f t="shared" si="3"/>
        <v>51</v>
      </c>
      <c r="G15" s="12" t="s">
        <v>25</v>
      </c>
      <c r="H15" s="60">
        <v>210</v>
      </c>
      <c r="I15" s="10">
        <v>210</v>
      </c>
      <c r="J15" s="8">
        <f t="shared" si="1"/>
        <v>420</v>
      </c>
      <c r="K15" s="2"/>
      <c r="L15" s="2" t="s">
        <v>28</v>
      </c>
      <c r="M15" s="7">
        <f>AVERAGE(C17:C20)</f>
        <v>210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210</v>
      </c>
      <c r="D16" s="10">
        <v>210</v>
      </c>
      <c r="E16" s="11">
        <f t="shared" si="0"/>
        <v>420</v>
      </c>
      <c r="F16" s="8">
        <f t="shared" si="3"/>
        <v>52</v>
      </c>
      <c r="G16" s="12" t="s">
        <v>27</v>
      </c>
      <c r="H16" s="60">
        <v>210</v>
      </c>
      <c r="I16" s="10">
        <v>210</v>
      </c>
      <c r="J16" s="8">
        <f t="shared" si="1"/>
        <v>420</v>
      </c>
      <c r="K16" s="2"/>
      <c r="L16" s="2" t="s">
        <v>36</v>
      </c>
      <c r="M16" s="7">
        <f>AVERAGE(C21:C24)</f>
        <v>210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210</v>
      </c>
      <c r="D17" s="10">
        <v>210</v>
      </c>
      <c r="E17" s="11">
        <f t="shared" si="0"/>
        <v>420</v>
      </c>
      <c r="F17" s="8">
        <f t="shared" si="3"/>
        <v>53</v>
      </c>
      <c r="G17" s="12" t="s">
        <v>29</v>
      </c>
      <c r="H17" s="60">
        <v>210</v>
      </c>
      <c r="I17" s="10">
        <v>210</v>
      </c>
      <c r="J17" s="8">
        <f t="shared" si="1"/>
        <v>420</v>
      </c>
      <c r="K17" s="2"/>
      <c r="L17" s="2" t="s">
        <v>44</v>
      </c>
      <c r="M17" s="7">
        <f>AVERAGE(C25:C28)</f>
        <v>210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210</v>
      </c>
      <c r="D18" s="10">
        <v>210</v>
      </c>
      <c r="E18" s="11">
        <f t="shared" si="0"/>
        <v>420</v>
      </c>
      <c r="F18" s="8">
        <f t="shared" si="3"/>
        <v>54</v>
      </c>
      <c r="G18" s="12" t="s">
        <v>31</v>
      </c>
      <c r="H18" s="60">
        <v>210</v>
      </c>
      <c r="I18" s="10">
        <v>210</v>
      </c>
      <c r="J18" s="8">
        <f t="shared" si="1"/>
        <v>420</v>
      </c>
      <c r="K18" s="2"/>
      <c r="L18" s="2" t="s">
        <v>52</v>
      </c>
      <c r="M18" s="7">
        <f>AVERAGE(C29:C32)</f>
        <v>210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210</v>
      </c>
      <c r="D19" s="10">
        <v>210</v>
      </c>
      <c r="E19" s="11">
        <f t="shared" si="0"/>
        <v>420</v>
      </c>
      <c r="F19" s="8">
        <f t="shared" si="3"/>
        <v>55</v>
      </c>
      <c r="G19" s="12" t="s">
        <v>33</v>
      </c>
      <c r="H19" s="60">
        <v>210</v>
      </c>
      <c r="I19" s="10">
        <v>210</v>
      </c>
      <c r="J19" s="8">
        <f t="shared" si="1"/>
        <v>420</v>
      </c>
      <c r="K19" s="2"/>
      <c r="L19" s="2" t="s">
        <v>60</v>
      </c>
      <c r="M19" s="7">
        <f>AVERAGE(C33:C36)</f>
        <v>210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210</v>
      </c>
      <c r="D20" s="10">
        <v>210</v>
      </c>
      <c r="E20" s="11">
        <f t="shared" si="0"/>
        <v>420</v>
      </c>
      <c r="F20" s="8">
        <f t="shared" si="3"/>
        <v>56</v>
      </c>
      <c r="G20" s="12" t="s">
        <v>35</v>
      </c>
      <c r="H20" s="60">
        <v>210</v>
      </c>
      <c r="I20" s="10">
        <v>210</v>
      </c>
      <c r="J20" s="8">
        <f t="shared" si="1"/>
        <v>420</v>
      </c>
      <c r="K20" s="2"/>
      <c r="L20" s="2" t="s">
        <v>68</v>
      </c>
      <c r="M20" s="7">
        <f>AVERAGE(C37:C40)</f>
        <v>210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210</v>
      </c>
      <c r="D21" s="10">
        <v>210</v>
      </c>
      <c r="E21" s="11">
        <f t="shared" si="0"/>
        <v>420</v>
      </c>
      <c r="F21" s="8">
        <f t="shared" si="3"/>
        <v>57</v>
      </c>
      <c r="G21" s="12" t="s">
        <v>37</v>
      </c>
      <c r="H21" s="60">
        <v>210</v>
      </c>
      <c r="I21" s="10">
        <v>210</v>
      </c>
      <c r="J21" s="8">
        <f t="shared" si="1"/>
        <v>420</v>
      </c>
      <c r="K21" s="2"/>
      <c r="L21" s="2" t="s">
        <v>76</v>
      </c>
      <c r="M21" s="7">
        <f>AVERAGE(C41:C44)</f>
        <v>210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210</v>
      </c>
      <c r="D22" s="10">
        <v>210</v>
      </c>
      <c r="E22" s="11">
        <f t="shared" si="0"/>
        <v>420</v>
      </c>
      <c r="F22" s="8">
        <f t="shared" si="3"/>
        <v>58</v>
      </c>
      <c r="G22" s="12" t="s">
        <v>39</v>
      </c>
      <c r="H22" s="60">
        <v>210</v>
      </c>
      <c r="I22" s="10">
        <v>210</v>
      </c>
      <c r="J22" s="8">
        <f t="shared" si="1"/>
        <v>420</v>
      </c>
      <c r="K22" s="2"/>
      <c r="L22" s="2" t="s">
        <v>84</v>
      </c>
      <c r="M22" s="7">
        <f>AVERAGE(C45:C48)</f>
        <v>210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210</v>
      </c>
      <c r="D23" s="10">
        <v>210</v>
      </c>
      <c r="E23" s="11">
        <f t="shared" si="0"/>
        <v>420</v>
      </c>
      <c r="F23" s="8">
        <f t="shared" si="3"/>
        <v>59</v>
      </c>
      <c r="G23" s="12" t="s">
        <v>41</v>
      </c>
      <c r="H23" s="60">
        <v>210</v>
      </c>
      <c r="I23" s="10">
        <v>210</v>
      </c>
      <c r="J23" s="8">
        <f t="shared" si="1"/>
        <v>420</v>
      </c>
      <c r="K23" s="2"/>
      <c r="L23" s="2" t="s">
        <v>92</v>
      </c>
      <c r="M23" s="7">
        <f>AVERAGE(C49:C52)</f>
        <v>210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210</v>
      </c>
      <c r="D24" s="10">
        <v>210</v>
      </c>
      <c r="E24" s="11">
        <f t="shared" si="0"/>
        <v>420</v>
      </c>
      <c r="F24" s="8">
        <f t="shared" si="3"/>
        <v>60</v>
      </c>
      <c r="G24" s="12" t="s">
        <v>43</v>
      </c>
      <c r="H24" s="60">
        <v>210</v>
      </c>
      <c r="I24" s="10">
        <v>210</v>
      </c>
      <c r="J24" s="8">
        <f t="shared" si="1"/>
        <v>420</v>
      </c>
      <c r="K24" s="2"/>
      <c r="L24" s="13" t="s">
        <v>100</v>
      </c>
      <c r="M24" s="7">
        <f>AVERAGE(C53:C56)</f>
        <v>210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210</v>
      </c>
      <c r="D25" s="10">
        <v>210</v>
      </c>
      <c r="E25" s="11">
        <f t="shared" si="0"/>
        <v>420</v>
      </c>
      <c r="F25" s="8">
        <f t="shared" si="3"/>
        <v>61</v>
      </c>
      <c r="G25" s="12" t="s">
        <v>45</v>
      </c>
      <c r="H25" s="60">
        <v>210</v>
      </c>
      <c r="I25" s="10">
        <v>210</v>
      </c>
      <c r="J25" s="8">
        <f t="shared" si="1"/>
        <v>420</v>
      </c>
      <c r="K25" s="2"/>
      <c r="L25" s="16" t="s">
        <v>108</v>
      </c>
      <c r="M25" s="7">
        <f>AVERAGE(C57:C60)</f>
        <v>210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210</v>
      </c>
      <c r="D26" s="10">
        <v>210</v>
      </c>
      <c r="E26" s="11">
        <f t="shared" si="0"/>
        <v>420</v>
      </c>
      <c r="F26" s="8">
        <f t="shared" si="3"/>
        <v>62</v>
      </c>
      <c r="G26" s="12" t="s">
        <v>47</v>
      </c>
      <c r="H26" s="60">
        <v>210</v>
      </c>
      <c r="I26" s="10">
        <v>210</v>
      </c>
      <c r="J26" s="8">
        <f t="shared" si="1"/>
        <v>420</v>
      </c>
      <c r="K26" s="2"/>
      <c r="L26" s="16" t="s">
        <v>21</v>
      </c>
      <c r="M26" s="7">
        <f>AVERAGE(H13:H16)</f>
        <v>210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210</v>
      </c>
      <c r="D27" s="10">
        <v>210</v>
      </c>
      <c r="E27" s="11">
        <f t="shared" si="0"/>
        <v>420</v>
      </c>
      <c r="F27" s="8">
        <f t="shared" si="3"/>
        <v>63</v>
      </c>
      <c r="G27" s="12" t="s">
        <v>49</v>
      </c>
      <c r="H27" s="60">
        <v>210</v>
      </c>
      <c r="I27" s="10">
        <v>210</v>
      </c>
      <c r="J27" s="8">
        <f t="shared" si="1"/>
        <v>420</v>
      </c>
      <c r="K27" s="2"/>
      <c r="L27" s="24" t="s">
        <v>29</v>
      </c>
      <c r="M27" s="7">
        <f>AVERAGE(H17:H20)</f>
        <v>210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210</v>
      </c>
      <c r="D28" s="10">
        <v>210</v>
      </c>
      <c r="E28" s="11">
        <f t="shared" si="0"/>
        <v>420</v>
      </c>
      <c r="F28" s="8">
        <f t="shared" si="3"/>
        <v>64</v>
      </c>
      <c r="G28" s="12" t="s">
        <v>51</v>
      </c>
      <c r="H28" s="60">
        <v>210</v>
      </c>
      <c r="I28" s="10">
        <v>210</v>
      </c>
      <c r="J28" s="8">
        <f t="shared" si="1"/>
        <v>420</v>
      </c>
      <c r="K28" s="2"/>
      <c r="L28" s="2" t="s">
        <v>37</v>
      </c>
      <c r="M28" s="7">
        <f>AVERAGE(H21:H24)</f>
        <v>210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210</v>
      </c>
      <c r="D29" s="10">
        <v>210</v>
      </c>
      <c r="E29" s="11">
        <f t="shared" si="0"/>
        <v>420</v>
      </c>
      <c r="F29" s="8">
        <f t="shared" si="3"/>
        <v>65</v>
      </c>
      <c r="G29" s="12" t="s">
        <v>53</v>
      </c>
      <c r="H29" s="60">
        <v>210</v>
      </c>
      <c r="I29" s="10">
        <v>210</v>
      </c>
      <c r="J29" s="8">
        <f t="shared" si="1"/>
        <v>420</v>
      </c>
      <c r="K29" s="2"/>
      <c r="L29" s="2" t="s">
        <v>45</v>
      </c>
      <c r="M29" s="7">
        <f>AVERAGE(H25:H28)</f>
        <v>210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210</v>
      </c>
      <c r="D30" s="10">
        <v>210</v>
      </c>
      <c r="E30" s="11">
        <f t="shared" si="0"/>
        <v>420</v>
      </c>
      <c r="F30" s="8">
        <f t="shared" si="3"/>
        <v>66</v>
      </c>
      <c r="G30" s="12" t="s">
        <v>55</v>
      </c>
      <c r="H30" s="60">
        <v>210</v>
      </c>
      <c r="I30" s="10">
        <v>210</v>
      </c>
      <c r="J30" s="8">
        <f t="shared" si="1"/>
        <v>420</v>
      </c>
      <c r="K30" s="2"/>
      <c r="L30" s="2" t="s">
        <v>53</v>
      </c>
      <c r="M30" s="7">
        <f>AVERAGE(H29:H32)</f>
        <v>210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210</v>
      </c>
      <c r="D31" s="10">
        <v>210</v>
      </c>
      <c r="E31" s="11">
        <f t="shared" si="0"/>
        <v>420</v>
      </c>
      <c r="F31" s="8">
        <f t="shared" si="3"/>
        <v>67</v>
      </c>
      <c r="G31" s="12" t="s">
        <v>57</v>
      </c>
      <c r="H31" s="60">
        <v>210</v>
      </c>
      <c r="I31" s="10">
        <v>210</v>
      </c>
      <c r="J31" s="8">
        <f t="shared" si="1"/>
        <v>420</v>
      </c>
      <c r="K31" s="2"/>
      <c r="L31" s="2" t="s">
        <v>61</v>
      </c>
      <c r="M31" s="7">
        <f>AVERAGE(H33:H36)</f>
        <v>210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210</v>
      </c>
      <c r="D32" s="10">
        <v>210</v>
      </c>
      <c r="E32" s="11">
        <f t="shared" si="0"/>
        <v>420</v>
      </c>
      <c r="F32" s="8">
        <f t="shared" si="3"/>
        <v>68</v>
      </c>
      <c r="G32" s="12" t="s">
        <v>59</v>
      </c>
      <c r="H32" s="60">
        <v>210</v>
      </c>
      <c r="I32" s="10">
        <v>210</v>
      </c>
      <c r="J32" s="8">
        <f t="shared" si="1"/>
        <v>420</v>
      </c>
      <c r="K32" s="2"/>
      <c r="L32" s="2" t="s">
        <v>69</v>
      </c>
      <c r="M32" s="7">
        <f>AVERAGE(H37:H40)</f>
        <v>210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210</v>
      </c>
      <c r="D33" s="10">
        <v>210</v>
      </c>
      <c r="E33" s="11">
        <f t="shared" si="0"/>
        <v>420</v>
      </c>
      <c r="F33" s="8">
        <f t="shared" si="3"/>
        <v>69</v>
      </c>
      <c r="G33" s="12" t="s">
        <v>61</v>
      </c>
      <c r="H33" s="60">
        <v>210</v>
      </c>
      <c r="I33" s="10">
        <v>210</v>
      </c>
      <c r="J33" s="8">
        <f t="shared" si="1"/>
        <v>420</v>
      </c>
      <c r="K33" s="2"/>
      <c r="L33" s="2" t="s">
        <v>77</v>
      </c>
      <c r="M33" s="7">
        <f>AVERAGE(H41:H44)</f>
        <v>210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210</v>
      </c>
      <c r="D34" s="10">
        <v>210</v>
      </c>
      <c r="E34" s="11">
        <f t="shared" si="0"/>
        <v>420</v>
      </c>
      <c r="F34" s="8">
        <f t="shared" si="3"/>
        <v>70</v>
      </c>
      <c r="G34" s="12" t="s">
        <v>63</v>
      </c>
      <c r="H34" s="60">
        <v>210</v>
      </c>
      <c r="I34" s="10">
        <v>210</v>
      </c>
      <c r="J34" s="8">
        <f t="shared" si="1"/>
        <v>420</v>
      </c>
      <c r="K34" s="2"/>
      <c r="L34" s="2" t="s">
        <v>85</v>
      </c>
      <c r="M34" s="7">
        <f>AVERAGE(H45:H48)</f>
        <v>210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210</v>
      </c>
      <c r="D35" s="10">
        <v>210</v>
      </c>
      <c r="E35" s="11">
        <f t="shared" si="0"/>
        <v>420</v>
      </c>
      <c r="F35" s="8">
        <f t="shared" si="3"/>
        <v>71</v>
      </c>
      <c r="G35" s="12" t="s">
        <v>65</v>
      </c>
      <c r="H35" s="60">
        <v>210</v>
      </c>
      <c r="I35" s="10">
        <v>210</v>
      </c>
      <c r="J35" s="8">
        <f t="shared" si="1"/>
        <v>420</v>
      </c>
      <c r="K35" s="2"/>
      <c r="L35" s="2" t="s">
        <v>93</v>
      </c>
      <c r="M35" s="7">
        <f>AVERAGE(H49:H52)</f>
        <v>210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210</v>
      </c>
      <c r="D36" s="10">
        <v>210</v>
      </c>
      <c r="E36" s="11">
        <f t="shared" si="0"/>
        <v>420</v>
      </c>
      <c r="F36" s="8">
        <f t="shared" si="3"/>
        <v>72</v>
      </c>
      <c r="G36" s="12" t="s">
        <v>67</v>
      </c>
      <c r="H36" s="60">
        <v>210</v>
      </c>
      <c r="I36" s="10">
        <v>210</v>
      </c>
      <c r="J36" s="8">
        <f t="shared" si="1"/>
        <v>420</v>
      </c>
      <c r="K36" s="2"/>
      <c r="L36" s="108" t="s">
        <v>101</v>
      </c>
      <c r="M36" s="7">
        <f>AVERAGE(H53:H56)</f>
        <v>210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210</v>
      </c>
      <c r="D37" s="10">
        <v>210</v>
      </c>
      <c r="E37" s="11">
        <f t="shared" si="0"/>
        <v>420</v>
      </c>
      <c r="F37" s="8">
        <v>73</v>
      </c>
      <c r="G37" s="12" t="s">
        <v>69</v>
      </c>
      <c r="H37" s="60">
        <v>210</v>
      </c>
      <c r="I37" s="10">
        <v>210</v>
      </c>
      <c r="J37" s="8">
        <f t="shared" si="1"/>
        <v>420</v>
      </c>
      <c r="K37" s="2"/>
      <c r="L37" s="108" t="s">
        <v>109</v>
      </c>
      <c r="M37" s="7">
        <f>AVERAGE(H57:H60)</f>
        <v>210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210</v>
      </c>
      <c r="D38" s="10">
        <v>210</v>
      </c>
      <c r="E38" s="8">
        <f t="shared" si="0"/>
        <v>420</v>
      </c>
      <c r="F38" s="8">
        <f t="shared" ref="F38:F60" si="5">F37+1</f>
        <v>74</v>
      </c>
      <c r="G38" s="12" t="s">
        <v>71</v>
      </c>
      <c r="H38" s="60">
        <v>210</v>
      </c>
      <c r="I38" s="10">
        <v>210</v>
      </c>
      <c r="J38" s="8">
        <f t="shared" si="1"/>
        <v>420</v>
      </c>
      <c r="K38" s="2"/>
      <c r="L38" s="108" t="s">
        <v>299</v>
      </c>
      <c r="M38" s="108">
        <f>AVERAGE(M14:M37)</f>
        <v>210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210</v>
      </c>
      <c r="D39" s="10">
        <v>210</v>
      </c>
      <c r="E39" s="8">
        <f t="shared" si="0"/>
        <v>420</v>
      </c>
      <c r="F39" s="8">
        <f t="shared" si="5"/>
        <v>75</v>
      </c>
      <c r="G39" s="12" t="s">
        <v>73</v>
      </c>
      <c r="H39" s="60">
        <v>210</v>
      </c>
      <c r="I39" s="10">
        <v>210</v>
      </c>
      <c r="J39" s="8">
        <f t="shared" si="1"/>
        <v>420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210</v>
      </c>
      <c r="D40" s="10">
        <v>210</v>
      </c>
      <c r="E40" s="8">
        <f t="shared" si="0"/>
        <v>420</v>
      </c>
      <c r="F40" s="8">
        <f t="shared" si="5"/>
        <v>76</v>
      </c>
      <c r="G40" s="12" t="s">
        <v>75</v>
      </c>
      <c r="H40" s="60">
        <v>210</v>
      </c>
      <c r="I40" s="10">
        <v>210</v>
      </c>
      <c r="J40" s="8">
        <f t="shared" si="1"/>
        <v>420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210</v>
      </c>
      <c r="D41" s="10">
        <v>210</v>
      </c>
      <c r="E41" s="8">
        <f t="shared" si="0"/>
        <v>420</v>
      </c>
      <c r="F41" s="8">
        <f t="shared" si="5"/>
        <v>77</v>
      </c>
      <c r="G41" s="12" t="s">
        <v>77</v>
      </c>
      <c r="H41" s="60">
        <v>210</v>
      </c>
      <c r="I41" s="10">
        <v>210</v>
      </c>
      <c r="J41" s="8">
        <f t="shared" si="1"/>
        <v>420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210</v>
      </c>
      <c r="D42" s="10">
        <v>210</v>
      </c>
      <c r="E42" s="8">
        <f t="shared" si="0"/>
        <v>420</v>
      </c>
      <c r="F42" s="8">
        <f t="shared" si="5"/>
        <v>78</v>
      </c>
      <c r="G42" s="12" t="s">
        <v>79</v>
      </c>
      <c r="H42" s="60">
        <v>210</v>
      </c>
      <c r="I42" s="10">
        <v>210</v>
      </c>
      <c r="J42" s="8">
        <f t="shared" si="1"/>
        <v>420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210</v>
      </c>
      <c r="D43" s="10">
        <v>210</v>
      </c>
      <c r="E43" s="8">
        <f t="shared" si="0"/>
        <v>420</v>
      </c>
      <c r="F43" s="8">
        <f t="shared" si="5"/>
        <v>79</v>
      </c>
      <c r="G43" s="12" t="s">
        <v>81</v>
      </c>
      <c r="H43" s="60">
        <v>210</v>
      </c>
      <c r="I43" s="10">
        <v>210</v>
      </c>
      <c r="J43" s="8">
        <f t="shared" si="1"/>
        <v>420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210</v>
      </c>
      <c r="D44" s="10">
        <v>210</v>
      </c>
      <c r="E44" s="8">
        <f t="shared" si="0"/>
        <v>420</v>
      </c>
      <c r="F44" s="8">
        <f t="shared" si="5"/>
        <v>80</v>
      </c>
      <c r="G44" s="12" t="s">
        <v>83</v>
      </c>
      <c r="H44" s="60">
        <v>210</v>
      </c>
      <c r="I44" s="10">
        <v>210</v>
      </c>
      <c r="J44" s="8">
        <f t="shared" si="1"/>
        <v>420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210</v>
      </c>
      <c r="D45" s="10">
        <v>210</v>
      </c>
      <c r="E45" s="8">
        <f t="shared" si="0"/>
        <v>420</v>
      </c>
      <c r="F45" s="8">
        <f t="shared" si="5"/>
        <v>81</v>
      </c>
      <c r="G45" s="12" t="s">
        <v>85</v>
      </c>
      <c r="H45" s="60">
        <v>210</v>
      </c>
      <c r="I45" s="10">
        <v>210</v>
      </c>
      <c r="J45" s="8">
        <f t="shared" si="1"/>
        <v>420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210</v>
      </c>
      <c r="D46" s="10">
        <v>210</v>
      </c>
      <c r="E46" s="8">
        <f t="shared" si="0"/>
        <v>420</v>
      </c>
      <c r="F46" s="8">
        <f t="shared" si="5"/>
        <v>82</v>
      </c>
      <c r="G46" s="12" t="s">
        <v>87</v>
      </c>
      <c r="H46" s="60">
        <v>210</v>
      </c>
      <c r="I46" s="10">
        <v>210</v>
      </c>
      <c r="J46" s="8">
        <f t="shared" si="1"/>
        <v>420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210</v>
      </c>
      <c r="D47" s="10">
        <v>210</v>
      </c>
      <c r="E47" s="8">
        <f t="shared" si="0"/>
        <v>420</v>
      </c>
      <c r="F47" s="8">
        <f t="shared" si="5"/>
        <v>83</v>
      </c>
      <c r="G47" s="12" t="s">
        <v>89</v>
      </c>
      <c r="H47" s="60">
        <v>210</v>
      </c>
      <c r="I47" s="10">
        <v>210</v>
      </c>
      <c r="J47" s="8">
        <f t="shared" si="1"/>
        <v>420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210</v>
      </c>
      <c r="D48" s="10">
        <v>210</v>
      </c>
      <c r="E48" s="8">
        <f t="shared" si="0"/>
        <v>420</v>
      </c>
      <c r="F48" s="8">
        <f t="shared" si="5"/>
        <v>84</v>
      </c>
      <c r="G48" s="12" t="s">
        <v>91</v>
      </c>
      <c r="H48" s="60">
        <v>210</v>
      </c>
      <c r="I48" s="10">
        <v>210</v>
      </c>
      <c r="J48" s="8">
        <f t="shared" si="1"/>
        <v>420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210</v>
      </c>
      <c r="D49" s="10">
        <v>210</v>
      </c>
      <c r="E49" s="8">
        <f t="shared" si="0"/>
        <v>420</v>
      </c>
      <c r="F49" s="8">
        <f t="shared" si="5"/>
        <v>85</v>
      </c>
      <c r="G49" s="12" t="s">
        <v>93</v>
      </c>
      <c r="H49" s="60">
        <v>210</v>
      </c>
      <c r="I49" s="10">
        <v>210</v>
      </c>
      <c r="J49" s="8">
        <f t="shared" si="1"/>
        <v>420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210</v>
      </c>
      <c r="D50" s="10">
        <v>210</v>
      </c>
      <c r="E50" s="8">
        <f t="shared" si="0"/>
        <v>420</v>
      </c>
      <c r="F50" s="8">
        <f t="shared" si="5"/>
        <v>86</v>
      </c>
      <c r="G50" s="12" t="s">
        <v>95</v>
      </c>
      <c r="H50" s="60">
        <v>210</v>
      </c>
      <c r="I50" s="10">
        <v>210</v>
      </c>
      <c r="J50" s="8">
        <f t="shared" si="1"/>
        <v>420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210</v>
      </c>
      <c r="D51" s="10">
        <v>210</v>
      </c>
      <c r="E51" s="8">
        <f t="shared" si="0"/>
        <v>420</v>
      </c>
      <c r="F51" s="8">
        <f t="shared" si="5"/>
        <v>87</v>
      </c>
      <c r="G51" s="12" t="s">
        <v>97</v>
      </c>
      <c r="H51" s="60">
        <v>210</v>
      </c>
      <c r="I51" s="10">
        <v>210</v>
      </c>
      <c r="J51" s="8">
        <f t="shared" si="1"/>
        <v>420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210</v>
      </c>
      <c r="D52" s="10">
        <v>210</v>
      </c>
      <c r="E52" s="8">
        <f t="shared" si="0"/>
        <v>420</v>
      </c>
      <c r="F52" s="8">
        <f t="shared" si="5"/>
        <v>88</v>
      </c>
      <c r="G52" s="12" t="s">
        <v>99</v>
      </c>
      <c r="H52" s="60">
        <v>210</v>
      </c>
      <c r="I52" s="10">
        <v>210</v>
      </c>
      <c r="J52" s="8">
        <f t="shared" si="1"/>
        <v>420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210</v>
      </c>
      <c r="D53" s="10">
        <v>210</v>
      </c>
      <c r="E53" s="8">
        <f t="shared" si="0"/>
        <v>420</v>
      </c>
      <c r="F53" s="8">
        <f t="shared" si="5"/>
        <v>89</v>
      </c>
      <c r="G53" s="12" t="s">
        <v>101</v>
      </c>
      <c r="H53" s="60">
        <v>210</v>
      </c>
      <c r="I53" s="10">
        <v>210</v>
      </c>
      <c r="J53" s="8">
        <f t="shared" si="1"/>
        <v>420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210</v>
      </c>
      <c r="D54" s="10">
        <v>210</v>
      </c>
      <c r="E54" s="8">
        <f t="shared" si="0"/>
        <v>420</v>
      </c>
      <c r="F54" s="8">
        <f t="shared" si="5"/>
        <v>90</v>
      </c>
      <c r="G54" s="12" t="s">
        <v>103</v>
      </c>
      <c r="H54" s="60">
        <v>210</v>
      </c>
      <c r="I54" s="10">
        <v>210</v>
      </c>
      <c r="J54" s="8">
        <f t="shared" si="1"/>
        <v>420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210</v>
      </c>
      <c r="D55" s="10">
        <v>210</v>
      </c>
      <c r="E55" s="8">
        <f t="shared" si="0"/>
        <v>420</v>
      </c>
      <c r="F55" s="8">
        <f t="shared" si="5"/>
        <v>91</v>
      </c>
      <c r="G55" s="12" t="s">
        <v>105</v>
      </c>
      <c r="H55" s="60">
        <v>210</v>
      </c>
      <c r="I55" s="10">
        <v>210</v>
      </c>
      <c r="J55" s="8">
        <f t="shared" si="1"/>
        <v>420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210</v>
      </c>
      <c r="D56" s="10">
        <v>210</v>
      </c>
      <c r="E56" s="8">
        <f t="shared" si="0"/>
        <v>420</v>
      </c>
      <c r="F56" s="8">
        <f t="shared" si="5"/>
        <v>92</v>
      </c>
      <c r="G56" s="12" t="s">
        <v>107</v>
      </c>
      <c r="H56" s="60">
        <v>210</v>
      </c>
      <c r="I56" s="10">
        <v>210</v>
      </c>
      <c r="J56" s="8">
        <f t="shared" si="1"/>
        <v>420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210</v>
      </c>
      <c r="D57" s="10">
        <v>210</v>
      </c>
      <c r="E57" s="8">
        <f t="shared" si="0"/>
        <v>420</v>
      </c>
      <c r="F57" s="8">
        <f t="shared" si="5"/>
        <v>93</v>
      </c>
      <c r="G57" s="12" t="s">
        <v>109</v>
      </c>
      <c r="H57" s="60">
        <v>210</v>
      </c>
      <c r="I57" s="10">
        <v>210</v>
      </c>
      <c r="J57" s="8">
        <f t="shared" si="1"/>
        <v>420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210</v>
      </c>
      <c r="D58" s="10">
        <v>210</v>
      </c>
      <c r="E58" s="8">
        <f t="shared" si="0"/>
        <v>420</v>
      </c>
      <c r="F58" s="8">
        <f t="shared" si="5"/>
        <v>94</v>
      </c>
      <c r="G58" s="12" t="s">
        <v>111</v>
      </c>
      <c r="H58" s="60">
        <v>210</v>
      </c>
      <c r="I58" s="10">
        <v>210</v>
      </c>
      <c r="J58" s="8">
        <f t="shared" si="1"/>
        <v>420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210</v>
      </c>
      <c r="D59" s="10">
        <v>210</v>
      </c>
      <c r="E59" s="17">
        <f t="shared" si="0"/>
        <v>420</v>
      </c>
      <c r="F59" s="17">
        <f t="shared" si="5"/>
        <v>95</v>
      </c>
      <c r="G59" s="18" t="s">
        <v>113</v>
      </c>
      <c r="H59" s="60">
        <v>210</v>
      </c>
      <c r="I59" s="10">
        <v>210</v>
      </c>
      <c r="J59" s="17">
        <f t="shared" si="1"/>
        <v>420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210</v>
      </c>
      <c r="D60" s="10">
        <v>210</v>
      </c>
      <c r="E60" s="17">
        <f t="shared" si="0"/>
        <v>420</v>
      </c>
      <c r="F60" s="17">
        <f t="shared" si="5"/>
        <v>96</v>
      </c>
      <c r="G60" s="18" t="s">
        <v>115</v>
      </c>
      <c r="H60" s="60">
        <v>210</v>
      </c>
      <c r="I60" s="10">
        <v>210</v>
      </c>
      <c r="J60" s="17">
        <f t="shared" si="1"/>
        <v>420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49.5" customHeight="1" x14ac:dyDescent="0.25">
      <c r="A62" s="136" t="s">
        <v>279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39"/>
      <c r="B63" s="140"/>
      <c r="C63" s="140"/>
      <c r="D63" s="140"/>
      <c r="E63" s="143" t="s">
        <v>276</v>
      </c>
      <c r="F63" s="144"/>
      <c r="G63" s="145"/>
      <c r="H63" s="21">
        <v>0.32400000000000001</v>
      </c>
      <c r="I63" s="21">
        <v>5.6040000000000001</v>
      </c>
      <c r="J63" s="21">
        <f>H63+I63</f>
        <v>5.9279999999999999</v>
      </c>
      <c r="K63" s="2"/>
      <c r="L63" s="22">
        <v>42.5</v>
      </c>
      <c r="M63" s="32">
        <f>L63/1000</f>
        <v>4.2500000000000003E-2</v>
      </c>
      <c r="N63" s="4"/>
      <c r="O63" s="7"/>
      <c r="P63" s="7"/>
      <c r="Q63" s="7"/>
    </row>
    <row r="64" spans="1:17" ht="30" customHeight="1" x14ac:dyDescent="0.25">
      <c r="A64" s="141"/>
      <c r="B64" s="142"/>
      <c r="C64" s="142"/>
      <c r="D64" s="142"/>
      <c r="E64" s="146" t="s">
        <v>277</v>
      </c>
      <c r="F64" s="147"/>
      <c r="G64" s="148"/>
      <c r="H64" s="36">
        <f>K82</f>
        <v>0</v>
      </c>
      <c r="I64" s="36">
        <f>L82</f>
        <v>4.2500000000000003E-2</v>
      </c>
      <c r="J64" s="36">
        <f>H64+I64</f>
        <v>4.2500000000000003E-2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49" t="s">
        <v>278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0.107</v>
      </c>
      <c r="N66" s="28">
        <v>0.64100000000000001</v>
      </c>
      <c r="O66" s="29">
        <f>M66+N66</f>
        <v>0.748</v>
      </c>
      <c r="P66" s="29">
        <f>O66/J63*100</f>
        <v>12.618083670715249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0.32400000000000001</v>
      </c>
      <c r="N67" s="29">
        <f>I63+I64-N66-0.018-M66-0.018</f>
        <v>4.8625000000000007</v>
      </c>
      <c r="O67" s="7"/>
      <c r="P67" s="7"/>
      <c r="Q67" s="7"/>
    </row>
    <row r="68" spans="1:17" ht="25.5" customHeight="1" x14ac:dyDescent="0.25">
      <c r="A68" s="77"/>
      <c r="B68" s="77"/>
      <c r="C68" s="77"/>
      <c r="D68" s="77"/>
      <c r="E68" s="77"/>
      <c r="F68" s="77"/>
      <c r="G68" s="77"/>
      <c r="H68" s="78"/>
      <c r="I68" s="79"/>
      <c r="J68" s="79"/>
      <c r="K68" s="2"/>
      <c r="L68" s="4" t="s">
        <v>220</v>
      </c>
      <c r="M68" s="29">
        <v>0</v>
      </c>
      <c r="N68" s="29">
        <v>0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1.35E-2</v>
      </c>
      <c r="N69" s="32">
        <f>(N67+N68)/24</f>
        <v>0.2026041666666667</v>
      </c>
      <c r="O69" s="23"/>
      <c r="P69" s="32">
        <f>M69+N69</f>
        <v>0.21610416666666671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13.5</v>
      </c>
      <c r="N70" s="29">
        <f>N69*1000</f>
        <v>202.60416666666669</v>
      </c>
      <c r="O70" s="23"/>
      <c r="P70" s="29">
        <f>M70+N70</f>
        <v>216.10416666666669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34"/>
      <c r="B72" s="135"/>
      <c r="C72" s="135"/>
      <c r="D72" s="135"/>
      <c r="E72" s="99"/>
      <c r="F72" s="2"/>
      <c r="G72" s="2"/>
      <c r="H72" s="2"/>
      <c r="I72" s="2"/>
      <c r="J72" s="99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</v>
      </c>
      <c r="L81" s="29">
        <v>4.24E-2</v>
      </c>
      <c r="M81" s="32">
        <f>K81+L81</f>
        <v>4.24E-2</v>
      </c>
      <c r="N81" s="32">
        <f>M81-M63</f>
        <v>-1.0000000000000286E-4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4.2500000000000003E-2</v>
      </c>
      <c r="M82" s="32">
        <f>K82+L82</f>
        <v>4.2500000000000003E-2</v>
      </c>
      <c r="N82" s="32">
        <f>N81/2</f>
        <v>-5.0000000000001432E-5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102" customWidth="1"/>
    <col min="2" max="2" width="18.5703125" style="102" customWidth="1"/>
    <col min="3" max="4" width="12.7109375" style="102" customWidth="1"/>
    <col min="5" max="5" width="14.7109375" style="102" customWidth="1"/>
    <col min="6" max="6" width="12.42578125" style="102" customWidth="1"/>
    <col min="7" max="7" width="15.140625" style="102" customWidth="1"/>
    <col min="8" max="9" width="12.7109375" style="102" customWidth="1"/>
    <col min="10" max="10" width="15" style="102" customWidth="1"/>
    <col min="11" max="11" width="9.140625" style="102" customWidth="1"/>
    <col min="12" max="12" width="13" style="102" customWidth="1"/>
    <col min="13" max="13" width="12.7109375" style="102" customWidth="1"/>
    <col min="14" max="14" width="14.28515625" style="102" customWidth="1"/>
    <col min="15" max="15" width="7.85546875" style="102" customWidth="1"/>
    <col min="16" max="17" width="9.140625" style="102" customWidth="1"/>
    <col min="18" max="16384" width="14.42578125" style="102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281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282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210</v>
      </c>
      <c r="D13" s="10">
        <v>210</v>
      </c>
      <c r="E13" s="11">
        <f t="shared" ref="E13:E60" si="0">SUM(C13,D13)</f>
        <v>420</v>
      </c>
      <c r="F13" s="8">
        <v>49</v>
      </c>
      <c r="G13" s="12" t="s">
        <v>21</v>
      </c>
      <c r="H13" s="60">
        <v>210</v>
      </c>
      <c r="I13" s="10">
        <v>210</v>
      </c>
      <c r="J13" s="8">
        <f t="shared" ref="J13:J60" si="1">SUM(H13,I13)</f>
        <v>420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210</v>
      </c>
      <c r="D14" s="10">
        <v>210</v>
      </c>
      <c r="E14" s="11">
        <f t="shared" si="0"/>
        <v>420</v>
      </c>
      <c r="F14" s="8">
        <f t="shared" ref="F14:F36" si="3">F13+1</f>
        <v>50</v>
      </c>
      <c r="G14" s="12" t="s">
        <v>23</v>
      </c>
      <c r="H14" s="60">
        <v>210</v>
      </c>
      <c r="I14" s="10">
        <v>210</v>
      </c>
      <c r="J14" s="8">
        <f t="shared" si="1"/>
        <v>420</v>
      </c>
      <c r="K14" s="2"/>
      <c r="L14" s="2" t="s">
        <v>20</v>
      </c>
      <c r="M14" s="7">
        <f>AVERAGE(C13:C16)</f>
        <v>210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210</v>
      </c>
      <c r="D15" s="10">
        <v>210</v>
      </c>
      <c r="E15" s="11">
        <f t="shared" si="0"/>
        <v>420</v>
      </c>
      <c r="F15" s="8">
        <f t="shared" si="3"/>
        <v>51</v>
      </c>
      <c r="G15" s="12" t="s">
        <v>25</v>
      </c>
      <c r="H15" s="60">
        <v>210</v>
      </c>
      <c r="I15" s="10">
        <v>210</v>
      </c>
      <c r="J15" s="8">
        <f t="shared" si="1"/>
        <v>420</v>
      </c>
      <c r="K15" s="2"/>
      <c r="L15" s="2" t="s">
        <v>28</v>
      </c>
      <c r="M15" s="7">
        <f>AVERAGE(C17:C20)</f>
        <v>210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210</v>
      </c>
      <c r="D16" s="10">
        <v>210</v>
      </c>
      <c r="E16" s="11">
        <f t="shared" si="0"/>
        <v>420</v>
      </c>
      <c r="F16" s="8">
        <f t="shared" si="3"/>
        <v>52</v>
      </c>
      <c r="G16" s="12" t="s">
        <v>27</v>
      </c>
      <c r="H16" s="60">
        <v>210</v>
      </c>
      <c r="I16" s="10">
        <v>210</v>
      </c>
      <c r="J16" s="8">
        <f t="shared" si="1"/>
        <v>420</v>
      </c>
      <c r="K16" s="2"/>
      <c r="L16" s="2" t="s">
        <v>36</v>
      </c>
      <c r="M16" s="7">
        <f>AVERAGE(C21:C24)</f>
        <v>210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210</v>
      </c>
      <c r="D17" s="10">
        <v>210</v>
      </c>
      <c r="E17" s="11">
        <f t="shared" si="0"/>
        <v>420</v>
      </c>
      <c r="F17" s="8">
        <f t="shared" si="3"/>
        <v>53</v>
      </c>
      <c r="G17" s="12" t="s">
        <v>29</v>
      </c>
      <c r="H17" s="60">
        <v>210</v>
      </c>
      <c r="I17" s="10">
        <v>210</v>
      </c>
      <c r="J17" s="8">
        <f t="shared" si="1"/>
        <v>420</v>
      </c>
      <c r="K17" s="2"/>
      <c r="L17" s="2" t="s">
        <v>44</v>
      </c>
      <c r="M17" s="7">
        <f>AVERAGE(C25:C28)</f>
        <v>210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210</v>
      </c>
      <c r="D18" s="10">
        <v>210</v>
      </c>
      <c r="E18" s="11">
        <f t="shared" si="0"/>
        <v>420</v>
      </c>
      <c r="F18" s="8">
        <f t="shared" si="3"/>
        <v>54</v>
      </c>
      <c r="G18" s="12" t="s">
        <v>31</v>
      </c>
      <c r="H18" s="60">
        <v>210</v>
      </c>
      <c r="I18" s="10">
        <v>210</v>
      </c>
      <c r="J18" s="8">
        <f t="shared" si="1"/>
        <v>420</v>
      </c>
      <c r="K18" s="2"/>
      <c r="L18" s="2" t="s">
        <v>52</v>
      </c>
      <c r="M18" s="7">
        <f>AVERAGE(C29:C32)</f>
        <v>210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210</v>
      </c>
      <c r="D19" s="10">
        <v>210</v>
      </c>
      <c r="E19" s="11">
        <f t="shared" si="0"/>
        <v>420</v>
      </c>
      <c r="F19" s="8">
        <f t="shared" si="3"/>
        <v>55</v>
      </c>
      <c r="G19" s="12" t="s">
        <v>33</v>
      </c>
      <c r="H19" s="60">
        <v>210</v>
      </c>
      <c r="I19" s="10">
        <v>210</v>
      </c>
      <c r="J19" s="8">
        <f t="shared" si="1"/>
        <v>420</v>
      </c>
      <c r="K19" s="2"/>
      <c r="L19" s="2" t="s">
        <v>60</v>
      </c>
      <c r="M19" s="7">
        <f>AVERAGE(C33:C36)</f>
        <v>210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210</v>
      </c>
      <c r="D20" s="10">
        <v>210</v>
      </c>
      <c r="E20" s="11">
        <f t="shared" si="0"/>
        <v>420</v>
      </c>
      <c r="F20" s="8">
        <f t="shared" si="3"/>
        <v>56</v>
      </c>
      <c r="G20" s="12" t="s">
        <v>35</v>
      </c>
      <c r="H20" s="60">
        <v>210</v>
      </c>
      <c r="I20" s="10">
        <v>210</v>
      </c>
      <c r="J20" s="8">
        <f t="shared" si="1"/>
        <v>420</v>
      </c>
      <c r="K20" s="2"/>
      <c r="L20" s="2" t="s">
        <v>68</v>
      </c>
      <c r="M20" s="7">
        <f>AVERAGE(C37:C40)</f>
        <v>210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210</v>
      </c>
      <c r="D21" s="10">
        <v>210</v>
      </c>
      <c r="E21" s="11">
        <f t="shared" si="0"/>
        <v>420</v>
      </c>
      <c r="F21" s="8">
        <f t="shared" si="3"/>
        <v>57</v>
      </c>
      <c r="G21" s="12" t="s">
        <v>37</v>
      </c>
      <c r="H21" s="60">
        <v>210</v>
      </c>
      <c r="I21" s="10">
        <v>210</v>
      </c>
      <c r="J21" s="8">
        <f t="shared" si="1"/>
        <v>420</v>
      </c>
      <c r="K21" s="2"/>
      <c r="L21" s="2" t="s">
        <v>76</v>
      </c>
      <c r="M21" s="7">
        <f>AVERAGE(C41:C44)</f>
        <v>210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210</v>
      </c>
      <c r="D22" s="10">
        <v>210</v>
      </c>
      <c r="E22" s="11">
        <f t="shared" si="0"/>
        <v>420</v>
      </c>
      <c r="F22" s="8">
        <f t="shared" si="3"/>
        <v>58</v>
      </c>
      <c r="G22" s="12" t="s">
        <v>39</v>
      </c>
      <c r="H22" s="60">
        <v>210</v>
      </c>
      <c r="I22" s="10">
        <v>210</v>
      </c>
      <c r="J22" s="8">
        <f t="shared" si="1"/>
        <v>420</v>
      </c>
      <c r="K22" s="2"/>
      <c r="L22" s="2" t="s">
        <v>84</v>
      </c>
      <c r="M22" s="7">
        <f>AVERAGE(C45:C48)</f>
        <v>210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210</v>
      </c>
      <c r="D23" s="10">
        <v>210</v>
      </c>
      <c r="E23" s="11">
        <f t="shared" si="0"/>
        <v>420</v>
      </c>
      <c r="F23" s="8">
        <f t="shared" si="3"/>
        <v>59</v>
      </c>
      <c r="G23" s="12" t="s">
        <v>41</v>
      </c>
      <c r="H23" s="60">
        <v>210</v>
      </c>
      <c r="I23" s="10">
        <v>210</v>
      </c>
      <c r="J23" s="8">
        <f t="shared" si="1"/>
        <v>420</v>
      </c>
      <c r="K23" s="2"/>
      <c r="L23" s="2" t="s">
        <v>92</v>
      </c>
      <c r="M23" s="7">
        <f>AVERAGE(C49:C52)</f>
        <v>210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210</v>
      </c>
      <c r="D24" s="10">
        <v>210</v>
      </c>
      <c r="E24" s="11">
        <f t="shared" si="0"/>
        <v>420</v>
      </c>
      <c r="F24" s="8">
        <f t="shared" si="3"/>
        <v>60</v>
      </c>
      <c r="G24" s="12" t="s">
        <v>43</v>
      </c>
      <c r="H24" s="60">
        <v>210</v>
      </c>
      <c r="I24" s="10">
        <v>210</v>
      </c>
      <c r="J24" s="8">
        <f t="shared" si="1"/>
        <v>420</v>
      </c>
      <c r="K24" s="2"/>
      <c r="L24" s="13" t="s">
        <v>100</v>
      </c>
      <c r="M24" s="7">
        <f>AVERAGE(C53:C56)</f>
        <v>210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210</v>
      </c>
      <c r="D25" s="10">
        <v>210</v>
      </c>
      <c r="E25" s="11">
        <f t="shared" si="0"/>
        <v>420</v>
      </c>
      <c r="F25" s="8">
        <f t="shared" si="3"/>
        <v>61</v>
      </c>
      <c r="G25" s="12" t="s">
        <v>45</v>
      </c>
      <c r="H25" s="60">
        <v>210</v>
      </c>
      <c r="I25" s="10">
        <v>210</v>
      </c>
      <c r="J25" s="8">
        <f t="shared" si="1"/>
        <v>420</v>
      </c>
      <c r="K25" s="2"/>
      <c r="L25" s="16" t="s">
        <v>108</v>
      </c>
      <c r="M25" s="7">
        <f>AVERAGE(C57:C60)</f>
        <v>210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210</v>
      </c>
      <c r="D26" s="10">
        <v>210</v>
      </c>
      <c r="E26" s="11">
        <f t="shared" si="0"/>
        <v>420</v>
      </c>
      <c r="F26" s="8">
        <f t="shared" si="3"/>
        <v>62</v>
      </c>
      <c r="G26" s="12" t="s">
        <v>47</v>
      </c>
      <c r="H26" s="60">
        <v>210</v>
      </c>
      <c r="I26" s="10">
        <v>210</v>
      </c>
      <c r="J26" s="8">
        <f t="shared" si="1"/>
        <v>420</v>
      </c>
      <c r="K26" s="2"/>
      <c r="L26" s="16" t="s">
        <v>21</v>
      </c>
      <c r="M26" s="7">
        <f>AVERAGE(H13:H16)</f>
        <v>210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210</v>
      </c>
      <c r="D27" s="10">
        <v>210</v>
      </c>
      <c r="E27" s="11">
        <f t="shared" si="0"/>
        <v>420</v>
      </c>
      <c r="F27" s="8">
        <f t="shared" si="3"/>
        <v>63</v>
      </c>
      <c r="G27" s="12" t="s">
        <v>49</v>
      </c>
      <c r="H27" s="60">
        <v>210</v>
      </c>
      <c r="I27" s="10">
        <v>210</v>
      </c>
      <c r="J27" s="8">
        <f t="shared" si="1"/>
        <v>420</v>
      </c>
      <c r="K27" s="2"/>
      <c r="L27" s="24" t="s">
        <v>29</v>
      </c>
      <c r="M27" s="7">
        <f>AVERAGE(H17:H20)</f>
        <v>210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210</v>
      </c>
      <c r="D28" s="10">
        <v>210</v>
      </c>
      <c r="E28" s="11">
        <f t="shared" si="0"/>
        <v>420</v>
      </c>
      <c r="F28" s="8">
        <f t="shared" si="3"/>
        <v>64</v>
      </c>
      <c r="G28" s="12" t="s">
        <v>51</v>
      </c>
      <c r="H28" s="60">
        <v>210</v>
      </c>
      <c r="I28" s="10">
        <v>210</v>
      </c>
      <c r="J28" s="8">
        <f t="shared" si="1"/>
        <v>420</v>
      </c>
      <c r="K28" s="2"/>
      <c r="L28" s="2" t="s">
        <v>37</v>
      </c>
      <c r="M28" s="7">
        <f>AVERAGE(H21:H24)</f>
        <v>210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210</v>
      </c>
      <c r="D29" s="10">
        <v>210</v>
      </c>
      <c r="E29" s="11">
        <f t="shared" si="0"/>
        <v>420</v>
      </c>
      <c r="F29" s="8">
        <f t="shared" si="3"/>
        <v>65</v>
      </c>
      <c r="G29" s="12" t="s">
        <v>53</v>
      </c>
      <c r="H29" s="60">
        <v>210</v>
      </c>
      <c r="I29" s="10">
        <v>210</v>
      </c>
      <c r="J29" s="8">
        <f t="shared" si="1"/>
        <v>420</v>
      </c>
      <c r="K29" s="2"/>
      <c r="L29" s="2" t="s">
        <v>45</v>
      </c>
      <c r="M29" s="7">
        <f>AVERAGE(H25:H28)</f>
        <v>210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210</v>
      </c>
      <c r="D30" s="10">
        <v>210</v>
      </c>
      <c r="E30" s="11">
        <f t="shared" si="0"/>
        <v>420</v>
      </c>
      <c r="F30" s="8">
        <f t="shared" si="3"/>
        <v>66</v>
      </c>
      <c r="G30" s="12" t="s">
        <v>55</v>
      </c>
      <c r="H30" s="60">
        <v>210</v>
      </c>
      <c r="I30" s="10">
        <v>210</v>
      </c>
      <c r="J30" s="8">
        <f t="shared" si="1"/>
        <v>420</v>
      </c>
      <c r="K30" s="2"/>
      <c r="L30" s="2" t="s">
        <v>53</v>
      </c>
      <c r="M30" s="7">
        <f>AVERAGE(H29:H32)</f>
        <v>210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210</v>
      </c>
      <c r="D31" s="10">
        <v>210</v>
      </c>
      <c r="E31" s="11">
        <f t="shared" si="0"/>
        <v>420</v>
      </c>
      <c r="F31" s="8">
        <f t="shared" si="3"/>
        <v>67</v>
      </c>
      <c r="G31" s="12" t="s">
        <v>57</v>
      </c>
      <c r="H31" s="60">
        <v>210</v>
      </c>
      <c r="I31" s="10">
        <v>210</v>
      </c>
      <c r="J31" s="8">
        <f t="shared" si="1"/>
        <v>420</v>
      </c>
      <c r="K31" s="2"/>
      <c r="L31" s="2" t="s">
        <v>61</v>
      </c>
      <c r="M31" s="7">
        <f>AVERAGE(H33:H36)</f>
        <v>210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210</v>
      </c>
      <c r="D32" s="10">
        <v>210</v>
      </c>
      <c r="E32" s="11">
        <f t="shared" si="0"/>
        <v>420</v>
      </c>
      <c r="F32" s="8">
        <f t="shared" si="3"/>
        <v>68</v>
      </c>
      <c r="G32" s="12" t="s">
        <v>59</v>
      </c>
      <c r="H32" s="60">
        <v>210</v>
      </c>
      <c r="I32" s="10">
        <v>210</v>
      </c>
      <c r="J32" s="8">
        <f t="shared" si="1"/>
        <v>420</v>
      </c>
      <c r="K32" s="2"/>
      <c r="L32" s="2" t="s">
        <v>69</v>
      </c>
      <c r="M32" s="7">
        <f>AVERAGE(H37:H40)</f>
        <v>210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210</v>
      </c>
      <c r="D33" s="10">
        <v>210</v>
      </c>
      <c r="E33" s="11">
        <f t="shared" si="0"/>
        <v>420</v>
      </c>
      <c r="F33" s="8">
        <f t="shared" si="3"/>
        <v>69</v>
      </c>
      <c r="G33" s="12" t="s">
        <v>61</v>
      </c>
      <c r="H33" s="60">
        <v>210</v>
      </c>
      <c r="I33" s="10">
        <v>210</v>
      </c>
      <c r="J33" s="8">
        <f t="shared" si="1"/>
        <v>420</v>
      </c>
      <c r="K33" s="2"/>
      <c r="L33" s="2" t="s">
        <v>77</v>
      </c>
      <c r="M33" s="7">
        <f>AVERAGE(H41:H44)</f>
        <v>210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210</v>
      </c>
      <c r="D34" s="10">
        <v>210</v>
      </c>
      <c r="E34" s="11">
        <f t="shared" si="0"/>
        <v>420</v>
      </c>
      <c r="F34" s="8">
        <f t="shared" si="3"/>
        <v>70</v>
      </c>
      <c r="G34" s="12" t="s">
        <v>63</v>
      </c>
      <c r="H34" s="60">
        <v>210</v>
      </c>
      <c r="I34" s="10">
        <v>210</v>
      </c>
      <c r="J34" s="8">
        <f t="shared" si="1"/>
        <v>420</v>
      </c>
      <c r="K34" s="2"/>
      <c r="L34" s="2" t="s">
        <v>85</v>
      </c>
      <c r="M34" s="7">
        <f>AVERAGE(H45:H48)</f>
        <v>210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210</v>
      </c>
      <c r="D35" s="10">
        <v>210</v>
      </c>
      <c r="E35" s="11">
        <f t="shared" si="0"/>
        <v>420</v>
      </c>
      <c r="F35" s="8">
        <f t="shared" si="3"/>
        <v>71</v>
      </c>
      <c r="G35" s="12" t="s">
        <v>65</v>
      </c>
      <c r="H35" s="60">
        <v>210</v>
      </c>
      <c r="I35" s="10">
        <v>210</v>
      </c>
      <c r="J35" s="8">
        <f t="shared" si="1"/>
        <v>420</v>
      </c>
      <c r="K35" s="2"/>
      <c r="L35" s="2" t="s">
        <v>93</v>
      </c>
      <c r="M35" s="7">
        <f>AVERAGE(H49:H52)</f>
        <v>210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210</v>
      </c>
      <c r="D36" s="10">
        <v>210</v>
      </c>
      <c r="E36" s="11">
        <f t="shared" si="0"/>
        <v>420</v>
      </c>
      <c r="F36" s="8">
        <f t="shared" si="3"/>
        <v>72</v>
      </c>
      <c r="G36" s="12" t="s">
        <v>67</v>
      </c>
      <c r="H36" s="60">
        <v>210</v>
      </c>
      <c r="I36" s="10">
        <v>210</v>
      </c>
      <c r="J36" s="8">
        <f t="shared" si="1"/>
        <v>420</v>
      </c>
      <c r="K36" s="2"/>
      <c r="L36" s="108" t="s">
        <v>101</v>
      </c>
      <c r="M36" s="7">
        <f>AVERAGE(H53:H56)</f>
        <v>210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210</v>
      </c>
      <c r="D37" s="10">
        <v>210</v>
      </c>
      <c r="E37" s="11">
        <f t="shared" si="0"/>
        <v>420</v>
      </c>
      <c r="F37" s="8">
        <v>73</v>
      </c>
      <c r="G37" s="12" t="s">
        <v>69</v>
      </c>
      <c r="H37" s="60">
        <v>210</v>
      </c>
      <c r="I37" s="10">
        <v>210</v>
      </c>
      <c r="J37" s="8">
        <f t="shared" si="1"/>
        <v>420</v>
      </c>
      <c r="K37" s="2"/>
      <c r="L37" s="108" t="s">
        <v>109</v>
      </c>
      <c r="M37" s="7">
        <f>AVERAGE(H57:H60)</f>
        <v>210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210</v>
      </c>
      <c r="D38" s="10">
        <v>210</v>
      </c>
      <c r="E38" s="8">
        <f t="shared" si="0"/>
        <v>420</v>
      </c>
      <c r="F38" s="8">
        <f t="shared" ref="F38:F60" si="5">F37+1</f>
        <v>74</v>
      </c>
      <c r="G38" s="12" t="s">
        <v>71</v>
      </c>
      <c r="H38" s="60">
        <v>210</v>
      </c>
      <c r="I38" s="10">
        <v>210</v>
      </c>
      <c r="J38" s="8">
        <f t="shared" si="1"/>
        <v>420</v>
      </c>
      <c r="K38" s="2"/>
      <c r="L38" s="108" t="s">
        <v>299</v>
      </c>
      <c r="M38" s="108">
        <f>AVERAGE(M14:M37)</f>
        <v>210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210</v>
      </c>
      <c r="D39" s="10">
        <v>210</v>
      </c>
      <c r="E39" s="8">
        <f t="shared" si="0"/>
        <v>420</v>
      </c>
      <c r="F39" s="8">
        <f t="shared" si="5"/>
        <v>75</v>
      </c>
      <c r="G39" s="12" t="s">
        <v>73</v>
      </c>
      <c r="H39" s="60">
        <v>210</v>
      </c>
      <c r="I39" s="10">
        <v>210</v>
      </c>
      <c r="J39" s="8">
        <f t="shared" si="1"/>
        <v>420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210</v>
      </c>
      <c r="D40" s="10">
        <v>210</v>
      </c>
      <c r="E40" s="8">
        <f t="shared" si="0"/>
        <v>420</v>
      </c>
      <c r="F40" s="8">
        <f t="shared" si="5"/>
        <v>76</v>
      </c>
      <c r="G40" s="12" t="s">
        <v>75</v>
      </c>
      <c r="H40" s="60">
        <v>210</v>
      </c>
      <c r="I40" s="10">
        <v>210</v>
      </c>
      <c r="J40" s="8">
        <f t="shared" si="1"/>
        <v>420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210</v>
      </c>
      <c r="D41" s="10">
        <v>210</v>
      </c>
      <c r="E41" s="8">
        <f t="shared" si="0"/>
        <v>420</v>
      </c>
      <c r="F41" s="8">
        <f t="shared" si="5"/>
        <v>77</v>
      </c>
      <c r="G41" s="12" t="s">
        <v>77</v>
      </c>
      <c r="H41" s="60">
        <v>210</v>
      </c>
      <c r="I41" s="10">
        <v>210</v>
      </c>
      <c r="J41" s="8">
        <f t="shared" si="1"/>
        <v>420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210</v>
      </c>
      <c r="D42" s="10">
        <v>210</v>
      </c>
      <c r="E42" s="8">
        <f t="shared" si="0"/>
        <v>420</v>
      </c>
      <c r="F42" s="8">
        <f t="shared" si="5"/>
        <v>78</v>
      </c>
      <c r="G42" s="12" t="s">
        <v>79</v>
      </c>
      <c r="H42" s="60">
        <v>210</v>
      </c>
      <c r="I42" s="10">
        <v>210</v>
      </c>
      <c r="J42" s="8">
        <f t="shared" si="1"/>
        <v>420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210</v>
      </c>
      <c r="D43" s="10">
        <v>210</v>
      </c>
      <c r="E43" s="8">
        <f t="shared" si="0"/>
        <v>420</v>
      </c>
      <c r="F43" s="8">
        <f t="shared" si="5"/>
        <v>79</v>
      </c>
      <c r="G43" s="12" t="s">
        <v>81</v>
      </c>
      <c r="H43" s="60">
        <v>210</v>
      </c>
      <c r="I43" s="10">
        <v>210</v>
      </c>
      <c r="J43" s="8">
        <f t="shared" si="1"/>
        <v>420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210</v>
      </c>
      <c r="D44" s="10">
        <v>210</v>
      </c>
      <c r="E44" s="8">
        <f t="shared" si="0"/>
        <v>420</v>
      </c>
      <c r="F44" s="8">
        <f t="shared" si="5"/>
        <v>80</v>
      </c>
      <c r="G44" s="12" t="s">
        <v>83</v>
      </c>
      <c r="H44" s="60">
        <v>210</v>
      </c>
      <c r="I44" s="10">
        <v>210</v>
      </c>
      <c r="J44" s="8">
        <f t="shared" si="1"/>
        <v>420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210</v>
      </c>
      <c r="D45" s="10">
        <v>210</v>
      </c>
      <c r="E45" s="8">
        <f t="shared" si="0"/>
        <v>420</v>
      </c>
      <c r="F45" s="8">
        <f t="shared" si="5"/>
        <v>81</v>
      </c>
      <c r="G45" s="12" t="s">
        <v>85</v>
      </c>
      <c r="H45" s="60">
        <v>210</v>
      </c>
      <c r="I45" s="10">
        <v>210</v>
      </c>
      <c r="J45" s="8">
        <f t="shared" si="1"/>
        <v>420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210</v>
      </c>
      <c r="D46" s="10">
        <v>210</v>
      </c>
      <c r="E46" s="8">
        <f t="shared" si="0"/>
        <v>420</v>
      </c>
      <c r="F46" s="8">
        <f t="shared" si="5"/>
        <v>82</v>
      </c>
      <c r="G46" s="12" t="s">
        <v>87</v>
      </c>
      <c r="H46" s="60">
        <v>210</v>
      </c>
      <c r="I46" s="10">
        <v>210</v>
      </c>
      <c r="J46" s="8">
        <f t="shared" si="1"/>
        <v>420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210</v>
      </c>
      <c r="D47" s="10">
        <v>210</v>
      </c>
      <c r="E47" s="8">
        <f t="shared" si="0"/>
        <v>420</v>
      </c>
      <c r="F47" s="8">
        <f t="shared" si="5"/>
        <v>83</v>
      </c>
      <c r="G47" s="12" t="s">
        <v>89</v>
      </c>
      <c r="H47" s="60">
        <v>210</v>
      </c>
      <c r="I47" s="10">
        <v>210</v>
      </c>
      <c r="J47" s="8">
        <f t="shared" si="1"/>
        <v>420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210</v>
      </c>
      <c r="D48" s="10">
        <v>210</v>
      </c>
      <c r="E48" s="8">
        <f t="shared" si="0"/>
        <v>420</v>
      </c>
      <c r="F48" s="8">
        <f t="shared" si="5"/>
        <v>84</v>
      </c>
      <c r="G48" s="12" t="s">
        <v>91</v>
      </c>
      <c r="H48" s="60">
        <v>210</v>
      </c>
      <c r="I48" s="10">
        <v>210</v>
      </c>
      <c r="J48" s="8">
        <f t="shared" si="1"/>
        <v>420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210</v>
      </c>
      <c r="D49" s="10">
        <v>210</v>
      </c>
      <c r="E49" s="8">
        <f t="shared" si="0"/>
        <v>420</v>
      </c>
      <c r="F49" s="8">
        <f t="shared" si="5"/>
        <v>85</v>
      </c>
      <c r="G49" s="12" t="s">
        <v>93</v>
      </c>
      <c r="H49" s="60">
        <v>210</v>
      </c>
      <c r="I49" s="10">
        <v>210</v>
      </c>
      <c r="J49" s="8">
        <f t="shared" si="1"/>
        <v>420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210</v>
      </c>
      <c r="D50" s="10">
        <v>210</v>
      </c>
      <c r="E50" s="8">
        <f t="shared" si="0"/>
        <v>420</v>
      </c>
      <c r="F50" s="8">
        <f t="shared" si="5"/>
        <v>86</v>
      </c>
      <c r="G50" s="12" t="s">
        <v>95</v>
      </c>
      <c r="H50" s="60">
        <v>210</v>
      </c>
      <c r="I50" s="10">
        <v>210</v>
      </c>
      <c r="J50" s="8">
        <f t="shared" si="1"/>
        <v>420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210</v>
      </c>
      <c r="D51" s="10">
        <v>210</v>
      </c>
      <c r="E51" s="8">
        <f t="shared" si="0"/>
        <v>420</v>
      </c>
      <c r="F51" s="8">
        <f t="shared" si="5"/>
        <v>87</v>
      </c>
      <c r="G51" s="12" t="s">
        <v>97</v>
      </c>
      <c r="H51" s="60">
        <v>210</v>
      </c>
      <c r="I51" s="10">
        <v>210</v>
      </c>
      <c r="J51" s="8">
        <f t="shared" si="1"/>
        <v>420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210</v>
      </c>
      <c r="D52" s="10">
        <v>210</v>
      </c>
      <c r="E52" s="8">
        <f t="shared" si="0"/>
        <v>420</v>
      </c>
      <c r="F52" s="8">
        <f t="shared" si="5"/>
        <v>88</v>
      </c>
      <c r="G52" s="12" t="s">
        <v>99</v>
      </c>
      <c r="H52" s="60">
        <v>210</v>
      </c>
      <c r="I52" s="10">
        <v>210</v>
      </c>
      <c r="J52" s="8">
        <f t="shared" si="1"/>
        <v>420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210</v>
      </c>
      <c r="D53" s="10">
        <v>210</v>
      </c>
      <c r="E53" s="8">
        <f t="shared" si="0"/>
        <v>420</v>
      </c>
      <c r="F53" s="8">
        <f t="shared" si="5"/>
        <v>89</v>
      </c>
      <c r="G53" s="12" t="s">
        <v>101</v>
      </c>
      <c r="H53" s="60">
        <v>210</v>
      </c>
      <c r="I53" s="10">
        <v>210</v>
      </c>
      <c r="J53" s="8">
        <f t="shared" si="1"/>
        <v>420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210</v>
      </c>
      <c r="D54" s="10">
        <v>210</v>
      </c>
      <c r="E54" s="8">
        <f t="shared" si="0"/>
        <v>420</v>
      </c>
      <c r="F54" s="8">
        <f t="shared" si="5"/>
        <v>90</v>
      </c>
      <c r="G54" s="12" t="s">
        <v>103</v>
      </c>
      <c r="H54" s="60">
        <v>210</v>
      </c>
      <c r="I54" s="10">
        <v>210</v>
      </c>
      <c r="J54" s="8">
        <f t="shared" si="1"/>
        <v>420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210</v>
      </c>
      <c r="D55" s="10">
        <v>210</v>
      </c>
      <c r="E55" s="8">
        <f t="shared" si="0"/>
        <v>420</v>
      </c>
      <c r="F55" s="8">
        <f t="shared" si="5"/>
        <v>91</v>
      </c>
      <c r="G55" s="12" t="s">
        <v>105</v>
      </c>
      <c r="H55" s="60">
        <v>210</v>
      </c>
      <c r="I55" s="10">
        <v>210</v>
      </c>
      <c r="J55" s="8">
        <f t="shared" si="1"/>
        <v>420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210</v>
      </c>
      <c r="D56" s="10">
        <v>210</v>
      </c>
      <c r="E56" s="8">
        <f t="shared" si="0"/>
        <v>420</v>
      </c>
      <c r="F56" s="8">
        <f t="shared" si="5"/>
        <v>92</v>
      </c>
      <c r="G56" s="12" t="s">
        <v>107</v>
      </c>
      <c r="H56" s="60">
        <v>210</v>
      </c>
      <c r="I56" s="10">
        <v>210</v>
      </c>
      <c r="J56" s="8">
        <f t="shared" si="1"/>
        <v>420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210</v>
      </c>
      <c r="D57" s="10">
        <v>210</v>
      </c>
      <c r="E57" s="8">
        <f t="shared" si="0"/>
        <v>420</v>
      </c>
      <c r="F57" s="8">
        <f t="shared" si="5"/>
        <v>93</v>
      </c>
      <c r="G57" s="12" t="s">
        <v>109</v>
      </c>
      <c r="H57" s="60">
        <v>210</v>
      </c>
      <c r="I57" s="10">
        <v>210</v>
      </c>
      <c r="J57" s="8">
        <f t="shared" si="1"/>
        <v>420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210</v>
      </c>
      <c r="D58" s="10">
        <v>210</v>
      </c>
      <c r="E58" s="8">
        <f t="shared" si="0"/>
        <v>420</v>
      </c>
      <c r="F58" s="8">
        <f t="shared" si="5"/>
        <v>94</v>
      </c>
      <c r="G58" s="12" t="s">
        <v>111</v>
      </c>
      <c r="H58" s="60">
        <v>210</v>
      </c>
      <c r="I58" s="10">
        <v>210</v>
      </c>
      <c r="J58" s="8">
        <f t="shared" si="1"/>
        <v>420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210</v>
      </c>
      <c r="D59" s="10">
        <v>210</v>
      </c>
      <c r="E59" s="17">
        <f t="shared" si="0"/>
        <v>420</v>
      </c>
      <c r="F59" s="17">
        <f t="shared" si="5"/>
        <v>95</v>
      </c>
      <c r="G59" s="18" t="s">
        <v>113</v>
      </c>
      <c r="H59" s="60">
        <v>210</v>
      </c>
      <c r="I59" s="10">
        <v>210</v>
      </c>
      <c r="J59" s="17">
        <f t="shared" si="1"/>
        <v>420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210</v>
      </c>
      <c r="D60" s="10">
        <v>210</v>
      </c>
      <c r="E60" s="17">
        <f t="shared" si="0"/>
        <v>420</v>
      </c>
      <c r="F60" s="17">
        <f t="shared" si="5"/>
        <v>96</v>
      </c>
      <c r="G60" s="18" t="s">
        <v>115</v>
      </c>
      <c r="H60" s="60">
        <v>210</v>
      </c>
      <c r="I60" s="10">
        <v>210</v>
      </c>
      <c r="J60" s="17">
        <f t="shared" si="1"/>
        <v>420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36"/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39"/>
      <c r="B63" s="140"/>
      <c r="C63" s="140"/>
      <c r="D63" s="140"/>
      <c r="E63" s="143" t="s">
        <v>283</v>
      </c>
      <c r="F63" s="144"/>
      <c r="G63" s="145"/>
      <c r="H63" s="21">
        <v>4.798</v>
      </c>
      <c r="I63" s="21">
        <v>4.508</v>
      </c>
      <c r="J63" s="21">
        <f>H63+I63</f>
        <v>9.3060000000000009</v>
      </c>
      <c r="K63" s="2"/>
      <c r="L63" s="22"/>
      <c r="M63" s="32">
        <f>L63/1000</f>
        <v>0</v>
      </c>
      <c r="N63" s="4"/>
      <c r="O63" s="7"/>
      <c r="P63" s="7"/>
      <c r="Q63" s="7"/>
    </row>
    <row r="64" spans="1:17" ht="30" customHeight="1" x14ac:dyDescent="0.25">
      <c r="A64" s="141"/>
      <c r="B64" s="142"/>
      <c r="C64" s="142"/>
      <c r="D64" s="142"/>
      <c r="E64" s="146" t="s">
        <v>284</v>
      </c>
      <c r="F64" s="147"/>
      <c r="G64" s="148"/>
      <c r="H64" s="36">
        <v>0.73350000000000004</v>
      </c>
      <c r="I64" s="36">
        <v>1.2370000000000001</v>
      </c>
      <c r="J64" s="36">
        <f>H64+I64</f>
        <v>1.9705000000000001</v>
      </c>
      <c r="K64" s="2"/>
      <c r="L64" s="24"/>
      <c r="M64" s="24">
        <f>1236.66/10^3</f>
        <v>1.2366600000000001</v>
      </c>
      <c r="N64" s="4">
        <f>733.5/10^3</f>
        <v>0.73350000000000004</v>
      </c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49" t="s">
        <v>285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0.39300000000000002</v>
      </c>
      <c r="N66" s="28">
        <v>0.62</v>
      </c>
      <c r="O66" s="29">
        <f>M66+N66</f>
        <v>1.0129999999999999</v>
      </c>
      <c r="P66" s="29">
        <f>O66/J63*100</f>
        <v>10.885450247152374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H63+H64-M66-0.018</f>
        <v>5.1205000000000007</v>
      </c>
      <c r="N67" s="29">
        <f>I63+I64-N66-0.018</f>
        <v>5.1070000000000002</v>
      </c>
      <c r="O67" s="7"/>
      <c r="P67" s="7"/>
      <c r="Q67" s="7"/>
    </row>
    <row r="68" spans="1:17" ht="25.5" customHeight="1" x14ac:dyDescent="0.25">
      <c r="A68" s="77"/>
      <c r="B68" s="77"/>
      <c r="C68" s="77"/>
      <c r="D68" s="77"/>
      <c r="E68" s="77"/>
      <c r="F68" s="77"/>
      <c r="G68" s="77"/>
      <c r="H68" s="78"/>
      <c r="I68" s="79"/>
      <c r="J68" s="79"/>
      <c r="K68" s="2"/>
      <c r="L68" s="23" t="s">
        <v>220</v>
      </c>
      <c r="M68" s="29">
        <v>0</v>
      </c>
      <c r="N68" s="29">
        <v>0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0.21335416666666671</v>
      </c>
      <c r="N69" s="32">
        <f>(N67+N68)/24</f>
        <v>0.21279166666666668</v>
      </c>
      <c r="O69" s="23"/>
      <c r="P69" s="32">
        <f>M69+N69</f>
        <v>0.42614583333333339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213.35416666666671</v>
      </c>
      <c r="N70" s="29">
        <f>N69*1000</f>
        <v>212.79166666666669</v>
      </c>
      <c r="O70" s="23"/>
      <c r="P70" s="29">
        <f>M70+N70</f>
        <v>426.14583333333337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34"/>
      <c r="B72" s="135"/>
      <c r="C72" s="135"/>
      <c r="D72" s="135"/>
      <c r="E72" s="101"/>
      <c r="F72" s="2"/>
      <c r="G72" s="2"/>
      <c r="H72" s="2"/>
      <c r="I72" s="2"/>
      <c r="J72" s="101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0.65200000000000002</v>
      </c>
      <c r="L81" s="29">
        <v>1.0263</v>
      </c>
      <c r="M81" s="32">
        <f>K81+L81</f>
        <v>1.6783000000000001</v>
      </c>
      <c r="N81" s="32">
        <f>M81-M63</f>
        <v>1.6783000000000001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-0.65200000000000014</v>
      </c>
      <c r="M82" s="32">
        <f>K82+L82</f>
        <v>-0.65200000000000014</v>
      </c>
      <c r="N82" s="32">
        <f>N81/2</f>
        <v>0.83915000000000006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B1" workbookViewId="0">
      <selection activeCell="N37" sqref="N37"/>
    </sheetView>
  </sheetViews>
  <sheetFormatPr defaultColWidth="14.42578125" defaultRowHeight="15" x14ac:dyDescent="0.25"/>
  <cols>
    <col min="1" max="1" width="10.5703125" style="43" customWidth="1"/>
    <col min="2" max="2" width="18.5703125" style="43" customWidth="1"/>
    <col min="3" max="4" width="12.7109375" style="43" customWidth="1"/>
    <col min="5" max="5" width="14.7109375" style="43" customWidth="1"/>
    <col min="6" max="6" width="12.42578125" style="43" customWidth="1"/>
    <col min="7" max="7" width="15.140625" style="43" customWidth="1"/>
    <col min="8" max="9" width="12.7109375" style="43" customWidth="1"/>
    <col min="10" max="10" width="15" style="43" customWidth="1"/>
    <col min="11" max="11" width="9.140625" style="43" customWidth="1"/>
    <col min="12" max="12" width="13" style="43" customWidth="1"/>
    <col min="13" max="13" width="12.7109375" style="43" customWidth="1"/>
    <col min="14" max="14" width="14.28515625" style="43" customWidth="1"/>
    <col min="15" max="15" width="7.85546875" style="43" customWidth="1"/>
    <col min="16" max="17" width="9.140625" style="43" customWidth="1"/>
    <col min="18" max="16384" width="14.42578125" style="43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141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142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8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8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8" t="s">
        <v>299</v>
      </c>
      <c r="M38" s="108">
        <f>AVERAGE(M14:M37)</f>
        <v>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36" t="s">
        <v>130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143</v>
      </c>
      <c r="F63" s="144"/>
      <c r="G63" s="145"/>
      <c r="H63" s="21">
        <v>0</v>
      </c>
      <c r="I63" s="21">
        <v>5.0179999999999998</v>
      </c>
      <c r="J63" s="21">
        <f>H63+I63</f>
        <v>5.0179999999999998</v>
      </c>
      <c r="K63" s="2"/>
      <c r="L63" s="22">
        <f>67.5+421.66</f>
        <v>489.16</v>
      </c>
      <c r="M63" s="32">
        <f>L63/1000</f>
        <v>0.48916000000000004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144</v>
      </c>
      <c r="F64" s="147"/>
      <c r="G64" s="148"/>
      <c r="H64" s="36">
        <f>K81</f>
        <v>0</v>
      </c>
      <c r="I64" s="36">
        <f>L81</f>
        <v>0.48916000000000004</v>
      </c>
      <c r="J64" s="36">
        <f>H64+I64</f>
        <v>0.48916000000000004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145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8.5999999999999993E-2</v>
      </c>
      <c r="N66" s="28">
        <v>0.56299999999999994</v>
      </c>
      <c r="O66" s="29">
        <f>M66+N66</f>
        <v>0.64899999999999991</v>
      </c>
      <c r="P66" s="29">
        <f>O66/J63*100</f>
        <v>12.93343961737744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I63+I64-N66-(2*0.018)-M66</f>
        <v>4.8221600000000002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0.20092333333333334</v>
      </c>
      <c r="O68" s="23"/>
      <c r="P68" s="32">
        <f>M68+N68</f>
        <v>0.20092333333333334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200.92333333333335</v>
      </c>
      <c r="O69" s="23"/>
      <c r="P69" s="29">
        <f>M69+N69</f>
        <v>200.92333333333335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34"/>
      <c r="B71" s="135"/>
      <c r="C71" s="135"/>
      <c r="D71" s="135"/>
      <c r="E71" s="42"/>
      <c r="F71" s="2"/>
      <c r="G71" s="2"/>
      <c r="H71" s="2"/>
      <c r="I71" s="2"/>
      <c r="J71" s="42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0.54905000000000004</v>
      </c>
      <c r="M80" s="32">
        <f>K80+L80</f>
        <v>0.54905000000000004</v>
      </c>
      <c r="N80" s="32">
        <f>M80-M63</f>
        <v>5.9889999999999999E-2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0.48916000000000004</v>
      </c>
      <c r="M81" s="32">
        <f>K81+L81</f>
        <v>0.48916000000000004</v>
      </c>
      <c r="N81" s="32">
        <f>N80/2</f>
        <v>2.9944999999999999E-2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104" customWidth="1"/>
    <col min="2" max="2" width="18.5703125" style="104" customWidth="1"/>
    <col min="3" max="4" width="12.7109375" style="104" customWidth="1"/>
    <col min="5" max="5" width="14.7109375" style="104" customWidth="1"/>
    <col min="6" max="6" width="12.42578125" style="104" customWidth="1"/>
    <col min="7" max="7" width="15.140625" style="104" customWidth="1"/>
    <col min="8" max="9" width="12.7109375" style="104" customWidth="1"/>
    <col min="10" max="10" width="15" style="104" customWidth="1"/>
    <col min="11" max="11" width="9.140625" style="104" customWidth="1"/>
    <col min="12" max="12" width="13" style="104" customWidth="1"/>
    <col min="13" max="13" width="12.7109375" style="104" customWidth="1"/>
    <col min="14" max="14" width="14.28515625" style="104" customWidth="1"/>
    <col min="15" max="15" width="7.85546875" style="104" customWidth="1"/>
    <col min="16" max="17" width="9.140625" style="104" customWidth="1"/>
    <col min="18" max="16384" width="14.42578125" style="104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286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287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210</v>
      </c>
      <c r="D13" s="10">
        <v>210</v>
      </c>
      <c r="E13" s="11">
        <f t="shared" ref="E13:E60" si="0">SUM(C13,D13)</f>
        <v>420</v>
      </c>
      <c r="F13" s="8">
        <v>49</v>
      </c>
      <c r="G13" s="12" t="s">
        <v>21</v>
      </c>
      <c r="H13" s="60">
        <v>210</v>
      </c>
      <c r="I13" s="10">
        <v>210</v>
      </c>
      <c r="J13" s="8">
        <f t="shared" ref="J13:J60" si="1">SUM(H13,I13)</f>
        <v>420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210</v>
      </c>
      <c r="D14" s="10">
        <v>210</v>
      </c>
      <c r="E14" s="11">
        <f t="shared" si="0"/>
        <v>420</v>
      </c>
      <c r="F14" s="8">
        <f t="shared" ref="F14:F36" si="3">F13+1</f>
        <v>50</v>
      </c>
      <c r="G14" s="12" t="s">
        <v>23</v>
      </c>
      <c r="H14" s="60">
        <v>210</v>
      </c>
      <c r="I14" s="10">
        <v>210</v>
      </c>
      <c r="J14" s="8">
        <f t="shared" si="1"/>
        <v>420</v>
      </c>
      <c r="K14" s="2"/>
      <c r="L14" s="2" t="s">
        <v>20</v>
      </c>
      <c r="M14" s="7">
        <f>AVERAGE(C13:C16)</f>
        <v>210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210</v>
      </c>
      <c r="D15" s="10">
        <v>210</v>
      </c>
      <c r="E15" s="11">
        <f t="shared" si="0"/>
        <v>420</v>
      </c>
      <c r="F15" s="8">
        <f t="shared" si="3"/>
        <v>51</v>
      </c>
      <c r="G15" s="12" t="s">
        <v>25</v>
      </c>
      <c r="H15" s="60">
        <v>210</v>
      </c>
      <c r="I15" s="10">
        <v>210</v>
      </c>
      <c r="J15" s="8">
        <f t="shared" si="1"/>
        <v>420</v>
      </c>
      <c r="K15" s="2"/>
      <c r="L15" s="2" t="s">
        <v>28</v>
      </c>
      <c r="M15" s="7">
        <f>AVERAGE(C17:C20)</f>
        <v>210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210</v>
      </c>
      <c r="D16" s="10">
        <v>210</v>
      </c>
      <c r="E16" s="11">
        <f t="shared" si="0"/>
        <v>420</v>
      </c>
      <c r="F16" s="8">
        <f t="shared" si="3"/>
        <v>52</v>
      </c>
      <c r="G16" s="12" t="s">
        <v>27</v>
      </c>
      <c r="H16" s="60">
        <v>210</v>
      </c>
      <c r="I16" s="10">
        <v>210</v>
      </c>
      <c r="J16" s="8">
        <f t="shared" si="1"/>
        <v>420</v>
      </c>
      <c r="K16" s="2"/>
      <c r="L16" s="2" t="s">
        <v>36</v>
      </c>
      <c r="M16" s="7">
        <f>AVERAGE(C21:C24)</f>
        <v>210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210</v>
      </c>
      <c r="D17" s="10">
        <v>210</v>
      </c>
      <c r="E17" s="11">
        <f t="shared" si="0"/>
        <v>420</v>
      </c>
      <c r="F17" s="8">
        <f t="shared" si="3"/>
        <v>53</v>
      </c>
      <c r="G17" s="12" t="s">
        <v>29</v>
      </c>
      <c r="H17" s="60">
        <v>210</v>
      </c>
      <c r="I17" s="10">
        <v>210</v>
      </c>
      <c r="J17" s="8">
        <f t="shared" si="1"/>
        <v>420</v>
      </c>
      <c r="K17" s="2"/>
      <c r="L17" s="2" t="s">
        <v>44</v>
      </c>
      <c r="M17" s="7">
        <f>AVERAGE(C25:C28)</f>
        <v>210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210</v>
      </c>
      <c r="D18" s="10">
        <v>210</v>
      </c>
      <c r="E18" s="11">
        <f t="shared" si="0"/>
        <v>420</v>
      </c>
      <c r="F18" s="8">
        <f t="shared" si="3"/>
        <v>54</v>
      </c>
      <c r="G18" s="12" t="s">
        <v>31</v>
      </c>
      <c r="H18" s="60">
        <v>210</v>
      </c>
      <c r="I18" s="10">
        <v>210</v>
      </c>
      <c r="J18" s="8">
        <f t="shared" si="1"/>
        <v>420</v>
      </c>
      <c r="K18" s="2"/>
      <c r="L18" s="2" t="s">
        <v>52</v>
      </c>
      <c r="M18" s="7">
        <f>AVERAGE(C29:C32)</f>
        <v>210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210</v>
      </c>
      <c r="D19" s="10">
        <v>210</v>
      </c>
      <c r="E19" s="11">
        <f t="shared" si="0"/>
        <v>420</v>
      </c>
      <c r="F19" s="8">
        <f t="shared" si="3"/>
        <v>55</v>
      </c>
      <c r="G19" s="12" t="s">
        <v>33</v>
      </c>
      <c r="H19" s="60">
        <v>210</v>
      </c>
      <c r="I19" s="10">
        <v>210</v>
      </c>
      <c r="J19" s="8">
        <f t="shared" si="1"/>
        <v>420</v>
      </c>
      <c r="K19" s="2"/>
      <c r="L19" s="2" t="s">
        <v>60</v>
      </c>
      <c r="M19" s="7">
        <f>AVERAGE(C33:C36)</f>
        <v>210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210</v>
      </c>
      <c r="D20" s="10">
        <v>210</v>
      </c>
      <c r="E20" s="11">
        <f t="shared" si="0"/>
        <v>420</v>
      </c>
      <c r="F20" s="8">
        <f t="shared" si="3"/>
        <v>56</v>
      </c>
      <c r="G20" s="12" t="s">
        <v>35</v>
      </c>
      <c r="H20" s="60">
        <v>210</v>
      </c>
      <c r="I20" s="10">
        <v>210</v>
      </c>
      <c r="J20" s="8">
        <f t="shared" si="1"/>
        <v>420</v>
      </c>
      <c r="K20" s="2"/>
      <c r="L20" s="2" t="s">
        <v>68</v>
      </c>
      <c r="M20" s="7">
        <f>AVERAGE(C37:C40)</f>
        <v>210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210</v>
      </c>
      <c r="D21" s="10">
        <v>210</v>
      </c>
      <c r="E21" s="11">
        <f t="shared" si="0"/>
        <v>420</v>
      </c>
      <c r="F21" s="8">
        <f t="shared" si="3"/>
        <v>57</v>
      </c>
      <c r="G21" s="12" t="s">
        <v>37</v>
      </c>
      <c r="H21" s="60">
        <v>210</v>
      </c>
      <c r="I21" s="10">
        <v>210</v>
      </c>
      <c r="J21" s="8">
        <f t="shared" si="1"/>
        <v>420</v>
      </c>
      <c r="K21" s="2"/>
      <c r="L21" s="2" t="s">
        <v>76</v>
      </c>
      <c r="M21" s="7">
        <f>AVERAGE(C41:C44)</f>
        <v>210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210</v>
      </c>
      <c r="D22" s="10">
        <v>210</v>
      </c>
      <c r="E22" s="11">
        <f t="shared" si="0"/>
        <v>420</v>
      </c>
      <c r="F22" s="8">
        <f t="shared" si="3"/>
        <v>58</v>
      </c>
      <c r="G22" s="12" t="s">
        <v>39</v>
      </c>
      <c r="H22" s="60">
        <v>210</v>
      </c>
      <c r="I22" s="10">
        <v>210</v>
      </c>
      <c r="J22" s="8">
        <f t="shared" si="1"/>
        <v>420</v>
      </c>
      <c r="K22" s="2"/>
      <c r="L22" s="2" t="s">
        <v>84</v>
      </c>
      <c r="M22" s="7">
        <f>AVERAGE(C45:C48)</f>
        <v>210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210</v>
      </c>
      <c r="D23" s="10">
        <v>210</v>
      </c>
      <c r="E23" s="11">
        <f t="shared" si="0"/>
        <v>420</v>
      </c>
      <c r="F23" s="8">
        <f t="shared" si="3"/>
        <v>59</v>
      </c>
      <c r="G23" s="12" t="s">
        <v>41</v>
      </c>
      <c r="H23" s="60">
        <v>210</v>
      </c>
      <c r="I23" s="10">
        <v>210</v>
      </c>
      <c r="J23" s="8">
        <f t="shared" si="1"/>
        <v>420</v>
      </c>
      <c r="K23" s="2"/>
      <c r="L23" s="2" t="s">
        <v>92</v>
      </c>
      <c r="M23" s="7">
        <f>AVERAGE(C49:C52)</f>
        <v>210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210</v>
      </c>
      <c r="D24" s="10">
        <v>210</v>
      </c>
      <c r="E24" s="11">
        <f t="shared" si="0"/>
        <v>420</v>
      </c>
      <c r="F24" s="8">
        <f t="shared" si="3"/>
        <v>60</v>
      </c>
      <c r="G24" s="12" t="s">
        <v>43</v>
      </c>
      <c r="H24" s="60">
        <v>210</v>
      </c>
      <c r="I24" s="10">
        <v>210</v>
      </c>
      <c r="J24" s="8">
        <f t="shared" si="1"/>
        <v>420</v>
      </c>
      <c r="K24" s="2"/>
      <c r="L24" s="13" t="s">
        <v>100</v>
      </c>
      <c r="M24" s="7">
        <f>AVERAGE(C53:C56)</f>
        <v>210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210</v>
      </c>
      <c r="D25" s="10">
        <v>210</v>
      </c>
      <c r="E25" s="11">
        <f t="shared" si="0"/>
        <v>420</v>
      </c>
      <c r="F25" s="8">
        <f t="shared" si="3"/>
        <v>61</v>
      </c>
      <c r="G25" s="12" t="s">
        <v>45</v>
      </c>
      <c r="H25" s="60">
        <v>210</v>
      </c>
      <c r="I25" s="10">
        <v>210</v>
      </c>
      <c r="J25" s="8">
        <f t="shared" si="1"/>
        <v>420</v>
      </c>
      <c r="K25" s="2"/>
      <c r="L25" s="16" t="s">
        <v>108</v>
      </c>
      <c r="M25" s="7">
        <f>AVERAGE(C57:C60)</f>
        <v>210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210</v>
      </c>
      <c r="D26" s="10">
        <v>210</v>
      </c>
      <c r="E26" s="11">
        <f t="shared" si="0"/>
        <v>420</v>
      </c>
      <c r="F26" s="8">
        <f t="shared" si="3"/>
        <v>62</v>
      </c>
      <c r="G26" s="12" t="s">
        <v>47</v>
      </c>
      <c r="H26" s="60">
        <v>210</v>
      </c>
      <c r="I26" s="10">
        <v>210</v>
      </c>
      <c r="J26" s="8">
        <f t="shared" si="1"/>
        <v>420</v>
      </c>
      <c r="K26" s="2"/>
      <c r="L26" s="16" t="s">
        <v>21</v>
      </c>
      <c r="M26" s="7">
        <f>AVERAGE(H13:H16)</f>
        <v>210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210</v>
      </c>
      <c r="D27" s="10">
        <v>210</v>
      </c>
      <c r="E27" s="11">
        <f t="shared" si="0"/>
        <v>420</v>
      </c>
      <c r="F27" s="8">
        <f t="shared" si="3"/>
        <v>63</v>
      </c>
      <c r="G27" s="12" t="s">
        <v>49</v>
      </c>
      <c r="H27" s="60">
        <v>210</v>
      </c>
      <c r="I27" s="10">
        <v>210</v>
      </c>
      <c r="J27" s="8">
        <f t="shared" si="1"/>
        <v>420</v>
      </c>
      <c r="K27" s="2"/>
      <c r="L27" s="24" t="s">
        <v>29</v>
      </c>
      <c r="M27" s="7">
        <f>AVERAGE(H17:H20)</f>
        <v>210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210</v>
      </c>
      <c r="D28" s="10">
        <v>210</v>
      </c>
      <c r="E28" s="11">
        <f t="shared" si="0"/>
        <v>420</v>
      </c>
      <c r="F28" s="8">
        <f t="shared" si="3"/>
        <v>64</v>
      </c>
      <c r="G28" s="12" t="s">
        <v>51</v>
      </c>
      <c r="H28" s="60">
        <v>210</v>
      </c>
      <c r="I28" s="10">
        <v>210</v>
      </c>
      <c r="J28" s="8">
        <f t="shared" si="1"/>
        <v>420</v>
      </c>
      <c r="K28" s="2"/>
      <c r="L28" s="2" t="s">
        <v>37</v>
      </c>
      <c r="M28" s="7">
        <f>AVERAGE(H21:H24)</f>
        <v>210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210</v>
      </c>
      <c r="D29" s="10">
        <v>210</v>
      </c>
      <c r="E29" s="11">
        <f t="shared" si="0"/>
        <v>420</v>
      </c>
      <c r="F29" s="8">
        <f t="shared" si="3"/>
        <v>65</v>
      </c>
      <c r="G29" s="12" t="s">
        <v>53</v>
      </c>
      <c r="H29" s="60">
        <v>210</v>
      </c>
      <c r="I29" s="10">
        <v>210</v>
      </c>
      <c r="J29" s="8">
        <f t="shared" si="1"/>
        <v>420</v>
      </c>
      <c r="K29" s="2"/>
      <c r="L29" s="2" t="s">
        <v>45</v>
      </c>
      <c r="M29" s="7">
        <f>AVERAGE(H25:H28)</f>
        <v>210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210</v>
      </c>
      <c r="D30" s="10">
        <v>210</v>
      </c>
      <c r="E30" s="11">
        <f t="shared" si="0"/>
        <v>420</v>
      </c>
      <c r="F30" s="8">
        <f t="shared" si="3"/>
        <v>66</v>
      </c>
      <c r="G30" s="12" t="s">
        <v>55</v>
      </c>
      <c r="H30" s="60">
        <v>210</v>
      </c>
      <c r="I30" s="10">
        <v>210</v>
      </c>
      <c r="J30" s="8">
        <f t="shared" si="1"/>
        <v>420</v>
      </c>
      <c r="K30" s="2"/>
      <c r="L30" s="2" t="s">
        <v>53</v>
      </c>
      <c r="M30" s="7">
        <f>AVERAGE(H29:H32)</f>
        <v>210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210</v>
      </c>
      <c r="D31" s="10">
        <v>210</v>
      </c>
      <c r="E31" s="11">
        <f t="shared" si="0"/>
        <v>420</v>
      </c>
      <c r="F31" s="8">
        <f t="shared" si="3"/>
        <v>67</v>
      </c>
      <c r="G31" s="12" t="s">
        <v>57</v>
      </c>
      <c r="H31" s="60">
        <v>210</v>
      </c>
      <c r="I31" s="10">
        <v>210</v>
      </c>
      <c r="J31" s="8">
        <f t="shared" si="1"/>
        <v>420</v>
      </c>
      <c r="K31" s="2"/>
      <c r="L31" s="2" t="s">
        <v>61</v>
      </c>
      <c r="M31" s="7">
        <f>AVERAGE(H33:H36)</f>
        <v>210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210</v>
      </c>
      <c r="D32" s="10">
        <v>210</v>
      </c>
      <c r="E32" s="11">
        <f t="shared" si="0"/>
        <v>420</v>
      </c>
      <c r="F32" s="8">
        <f t="shared" si="3"/>
        <v>68</v>
      </c>
      <c r="G32" s="12" t="s">
        <v>59</v>
      </c>
      <c r="H32" s="60">
        <v>210</v>
      </c>
      <c r="I32" s="10">
        <v>210</v>
      </c>
      <c r="J32" s="8">
        <f t="shared" si="1"/>
        <v>420</v>
      </c>
      <c r="K32" s="2"/>
      <c r="L32" s="2" t="s">
        <v>69</v>
      </c>
      <c r="M32" s="7">
        <f>AVERAGE(H37:H40)</f>
        <v>210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210</v>
      </c>
      <c r="D33" s="10">
        <v>210</v>
      </c>
      <c r="E33" s="11">
        <f t="shared" si="0"/>
        <v>420</v>
      </c>
      <c r="F33" s="8">
        <f t="shared" si="3"/>
        <v>69</v>
      </c>
      <c r="G33" s="12" t="s">
        <v>61</v>
      </c>
      <c r="H33" s="60">
        <v>210</v>
      </c>
      <c r="I33" s="10">
        <v>210</v>
      </c>
      <c r="J33" s="8">
        <f t="shared" si="1"/>
        <v>420</v>
      </c>
      <c r="K33" s="2"/>
      <c r="L33" s="2" t="s">
        <v>77</v>
      </c>
      <c r="M33" s="7">
        <f>AVERAGE(H41:H44)</f>
        <v>210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210</v>
      </c>
      <c r="D34" s="10">
        <v>210</v>
      </c>
      <c r="E34" s="11">
        <f t="shared" si="0"/>
        <v>420</v>
      </c>
      <c r="F34" s="8">
        <f t="shared" si="3"/>
        <v>70</v>
      </c>
      <c r="G34" s="12" t="s">
        <v>63</v>
      </c>
      <c r="H34" s="60">
        <v>210</v>
      </c>
      <c r="I34" s="10">
        <v>210</v>
      </c>
      <c r="J34" s="8">
        <f t="shared" si="1"/>
        <v>420</v>
      </c>
      <c r="K34" s="2"/>
      <c r="L34" s="2" t="s">
        <v>85</v>
      </c>
      <c r="M34" s="7">
        <f>AVERAGE(H45:H48)</f>
        <v>210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210</v>
      </c>
      <c r="D35" s="10">
        <v>210</v>
      </c>
      <c r="E35" s="11">
        <f t="shared" si="0"/>
        <v>420</v>
      </c>
      <c r="F35" s="8">
        <f t="shared" si="3"/>
        <v>71</v>
      </c>
      <c r="G35" s="12" t="s">
        <v>65</v>
      </c>
      <c r="H35" s="60">
        <v>210</v>
      </c>
      <c r="I35" s="10">
        <v>210</v>
      </c>
      <c r="J35" s="8">
        <f t="shared" si="1"/>
        <v>420</v>
      </c>
      <c r="K35" s="2"/>
      <c r="L35" s="2" t="s">
        <v>93</v>
      </c>
      <c r="M35" s="7">
        <f>AVERAGE(H49:H52)</f>
        <v>210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210</v>
      </c>
      <c r="D36" s="10">
        <v>210</v>
      </c>
      <c r="E36" s="11">
        <f t="shared" si="0"/>
        <v>420</v>
      </c>
      <c r="F36" s="8">
        <f t="shared" si="3"/>
        <v>72</v>
      </c>
      <c r="G36" s="12" t="s">
        <v>67</v>
      </c>
      <c r="H36" s="60">
        <v>210</v>
      </c>
      <c r="I36" s="10">
        <v>210</v>
      </c>
      <c r="J36" s="8">
        <f t="shared" si="1"/>
        <v>420</v>
      </c>
      <c r="K36" s="2"/>
      <c r="L36" s="108" t="s">
        <v>101</v>
      </c>
      <c r="M36" s="7">
        <f>AVERAGE(H53:H56)</f>
        <v>210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210</v>
      </c>
      <c r="D37" s="10">
        <v>210</v>
      </c>
      <c r="E37" s="11">
        <f t="shared" si="0"/>
        <v>420</v>
      </c>
      <c r="F37" s="8">
        <v>73</v>
      </c>
      <c r="G37" s="12" t="s">
        <v>69</v>
      </c>
      <c r="H37" s="60">
        <v>210</v>
      </c>
      <c r="I37" s="10">
        <v>210</v>
      </c>
      <c r="J37" s="8">
        <f t="shared" si="1"/>
        <v>420</v>
      </c>
      <c r="K37" s="2"/>
      <c r="L37" s="108" t="s">
        <v>109</v>
      </c>
      <c r="M37" s="7">
        <f>AVERAGE(H57:H60)</f>
        <v>210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210</v>
      </c>
      <c r="D38" s="10">
        <v>210</v>
      </c>
      <c r="E38" s="8">
        <f t="shared" si="0"/>
        <v>420</v>
      </c>
      <c r="F38" s="8">
        <f t="shared" ref="F38:F60" si="5">F37+1</f>
        <v>74</v>
      </c>
      <c r="G38" s="12" t="s">
        <v>71</v>
      </c>
      <c r="H38" s="60">
        <v>210</v>
      </c>
      <c r="I38" s="10">
        <v>210</v>
      </c>
      <c r="J38" s="8">
        <f t="shared" si="1"/>
        <v>420</v>
      </c>
      <c r="K38" s="2"/>
      <c r="L38" s="108" t="s">
        <v>299</v>
      </c>
      <c r="M38" s="108">
        <f>AVERAGE(M14:M37)</f>
        <v>210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210</v>
      </c>
      <c r="D39" s="10">
        <v>210</v>
      </c>
      <c r="E39" s="8">
        <f t="shared" si="0"/>
        <v>420</v>
      </c>
      <c r="F39" s="8">
        <f t="shared" si="5"/>
        <v>75</v>
      </c>
      <c r="G39" s="12" t="s">
        <v>73</v>
      </c>
      <c r="H39" s="60">
        <v>210</v>
      </c>
      <c r="I39" s="10">
        <v>210</v>
      </c>
      <c r="J39" s="8">
        <f t="shared" si="1"/>
        <v>420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210</v>
      </c>
      <c r="D40" s="10">
        <v>210</v>
      </c>
      <c r="E40" s="8">
        <f t="shared" si="0"/>
        <v>420</v>
      </c>
      <c r="F40" s="8">
        <f t="shared" si="5"/>
        <v>76</v>
      </c>
      <c r="G40" s="12" t="s">
        <v>75</v>
      </c>
      <c r="H40" s="60">
        <v>210</v>
      </c>
      <c r="I40" s="10">
        <v>210</v>
      </c>
      <c r="J40" s="8">
        <f t="shared" si="1"/>
        <v>420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210</v>
      </c>
      <c r="D41" s="10">
        <v>210</v>
      </c>
      <c r="E41" s="8">
        <f t="shared" si="0"/>
        <v>420</v>
      </c>
      <c r="F41" s="8">
        <f t="shared" si="5"/>
        <v>77</v>
      </c>
      <c r="G41" s="12" t="s">
        <v>77</v>
      </c>
      <c r="H41" s="60">
        <v>210</v>
      </c>
      <c r="I41" s="10">
        <v>210</v>
      </c>
      <c r="J41" s="8">
        <f t="shared" si="1"/>
        <v>420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210</v>
      </c>
      <c r="D42" s="10">
        <v>210</v>
      </c>
      <c r="E42" s="8">
        <f t="shared" si="0"/>
        <v>420</v>
      </c>
      <c r="F42" s="8">
        <f t="shared" si="5"/>
        <v>78</v>
      </c>
      <c r="G42" s="12" t="s">
        <v>79</v>
      </c>
      <c r="H42" s="60">
        <v>210</v>
      </c>
      <c r="I42" s="10">
        <v>210</v>
      </c>
      <c r="J42" s="8">
        <f t="shared" si="1"/>
        <v>420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210</v>
      </c>
      <c r="D43" s="10">
        <v>210</v>
      </c>
      <c r="E43" s="8">
        <f t="shared" si="0"/>
        <v>420</v>
      </c>
      <c r="F43" s="8">
        <f t="shared" si="5"/>
        <v>79</v>
      </c>
      <c r="G43" s="12" t="s">
        <v>81</v>
      </c>
      <c r="H43" s="60">
        <v>210</v>
      </c>
      <c r="I43" s="10">
        <v>210</v>
      </c>
      <c r="J43" s="8">
        <f t="shared" si="1"/>
        <v>420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210</v>
      </c>
      <c r="D44" s="10">
        <v>210</v>
      </c>
      <c r="E44" s="8">
        <f t="shared" si="0"/>
        <v>420</v>
      </c>
      <c r="F44" s="8">
        <f t="shared" si="5"/>
        <v>80</v>
      </c>
      <c r="G44" s="12" t="s">
        <v>83</v>
      </c>
      <c r="H44" s="60">
        <v>210</v>
      </c>
      <c r="I44" s="10">
        <v>210</v>
      </c>
      <c r="J44" s="8">
        <f t="shared" si="1"/>
        <v>420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210</v>
      </c>
      <c r="D45" s="10">
        <v>210</v>
      </c>
      <c r="E45" s="8">
        <f t="shared" si="0"/>
        <v>420</v>
      </c>
      <c r="F45" s="8">
        <f t="shared" si="5"/>
        <v>81</v>
      </c>
      <c r="G45" s="12" t="s">
        <v>85</v>
      </c>
      <c r="H45" s="60">
        <v>210</v>
      </c>
      <c r="I45" s="10">
        <v>210</v>
      </c>
      <c r="J45" s="8">
        <f t="shared" si="1"/>
        <v>420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210</v>
      </c>
      <c r="D46" s="10">
        <v>210</v>
      </c>
      <c r="E46" s="8">
        <f t="shared" si="0"/>
        <v>420</v>
      </c>
      <c r="F46" s="8">
        <f t="shared" si="5"/>
        <v>82</v>
      </c>
      <c r="G46" s="12" t="s">
        <v>87</v>
      </c>
      <c r="H46" s="60">
        <v>210</v>
      </c>
      <c r="I46" s="10">
        <v>210</v>
      </c>
      <c r="J46" s="8">
        <f t="shared" si="1"/>
        <v>420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210</v>
      </c>
      <c r="D47" s="10">
        <v>210</v>
      </c>
      <c r="E47" s="8">
        <f t="shared" si="0"/>
        <v>420</v>
      </c>
      <c r="F47" s="8">
        <f t="shared" si="5"/>
        <v>83</v>
      </c>
      <c r="G47" s="12" t="s">
        <v>89</v>
      </c>
      <c r="H47" s="60">
        <v>210</v>
      </c>
      <c r="I47" s="10">
        <v>210</v>
      </c>
      <c r="J47" s="8">
        <f t="shared" si="1"/>
        <v>420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210</v>
      </c>
      <c r="D48" s="10">
        <v>210</v>
      </c>
      <c r="E48" s="8">
        <f t="shared" si="0"/>
        <v>420</v>
      </c>
      <c r="F48" s="8">
        <f t="shared" si="5"/>
        <v>84</v>
      </c>
      <c r="G48" s="12" t="s">
        <v>91</v>
      </c>
      <c r="H48" s="60">
        <v>210</v>
      </c>
      <c r="I48" s="10">
        <v>210</v>
      </c>
      <c r="J48" s="8">
        <f t="shared" si="1"/>
        <v>420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210</v>
      </c>
      <c r="D49" s="10">
        <v>210</v>
      </c>
      <c r="E49" s="8">
        <f t="shared" si="0"/>
        <v>420</v>
      </c>
      <c r="F49" s="8">
        <f t="shared" si="5"/>
        <v>85</v>
      </c>
      <c r="G49" s="12" t="s">
        <v>93</v>
      </c>
      <c r="H49" s="60">
        <v>210</v>
      </c>
      <c r="I49" s="10">
        <v>210</v>
      </c>
      <c r="J49" s="8">
        <f t="shared" si="1"/>
        <v>420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210</v>
      </c>
      <c r="D50" s="10">
        <v>210</v>
      </c>
      <c r="E50" s="8">
        <f t="shared" si="0"/>
        <v>420</v>
      </c>
      <c r="F50" s="8">
        <f t="shared" si="5"/>
        <v>86</v>
      </c>
      <c r="G50" s="12" t="s">
        <v>95</v>
      </c>
      <c r="H50" s="60">
        <v>210</v>
      </c>
      <c r="I50" s="10">
        <v>210</v>
      </c>
      <c r="J50" s="8">
        <f t="shared" si="1"/>
        <v>420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210</v>
      </c>
      <c r="D51" s="10">
        <v>210</v>
      </c>
      <c r="E51" s="8">
        <f t="shared" si="0"/>
        <v>420</v>
      </c>
      <c r="F51" s="8">
        <f t="shared" si="5"/>
        <v>87</v>
      </c>
      <c r="G51" s="12" t="s">
        <v>97</v>
      </c>
      <c r="H51" s="60">
        <v>210</v>
      </c>
      <c r="I51" s="10">
        <v>210</v>
      </c>
      <c r="J51" s="8">
        <f t="shared" si="1"/>
        <v>420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210</v>
      </c>
      <c r="D52" s="10">
        <v>210</v>
      </c>
      <c r="E52" s="8">
        <f t="shared" si="0"/>
        <v>420</v>
      </c>
      <c r="F52" s="8">
        <f t="shared" si="5"/>
        <v>88</v>
      </c>
      <c r="G52" s="12" t="s">
        <v>99</v>
      </c>
      <c r="H52" s="60">
        <v>210</v>
      </c>
      <c r="I52" s="10">
        <v>210</v>
      </c>
      <c r="J52" s="8">
        <f t="shared" si="1"/>
        <v>420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210</v>
      </c>
      <c r="D53" s="10">
        <v>210</v>
      </c>
      <c r="E53" s="8">
        <f t="shared" si="0"/>
        <v>420</v>
      </c>
      <c r="F53" s="8">
        <f t="shared" si="5"/>
        <v>89</v>
      </c>
      <c r="G53" s="12" t="s">
        <v>101</v>
      </c>
      <c r="H53" s="60">
        <v>210</v>
      </c>
      <c r="I53" s="10">
        <v>210</v>
      </c>
      <c r="J53" s="8">
        <f t="shared" si="1"/>
        <v>420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210</v>
      </c>
      <c r="D54" s="10">
        <v>210</v>
      </c>
      <c r="E54" s="8">
        <f t="shared" si="0"/>
        <v>420</v>
      </c>
      <c r="F54" s="8">
        <f t="shared" si="5"/>
        <v>90</v>
      </c>
      <c r="G54" s="12" t="s">
        <v>103</v>
      </c>
      <c r="H54" s="60">
        <v>210</v>
      </c>
      <c r="I54" s="10">
        <v>210</v>
      </c>
      <c r="J54" s="8">
        <f t="shared" si="1"/>
        <v>420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210</v>
      </c>
      <c r="D55" s="10">
        <v>210</v>
      </c>
      <c r="E55" s="8">
        <f t="shared" si="0"/>
        <v>420</v>
      </c>
      <c r="F55" s="8">
        <f t="shared" si="5"/>
        <v>91</v>
      </c>
      <c r="G55" s="12" t="s">
        <v>105</v>
      </c>
      <c r="H55" s="60">
        <v>210</v>
      </c>
      <c r="I55" s="10">
        <v>210</v>
      </c>
      <c r="J55" s="8">
        <f t="shared" si="1"/>
        <v>420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210</v>
      </c>
      <c r="D56" s="10">
        <v>210</v>
      </c>
      <c r="E56" s="8">
        <f t="shared" si="0"/>
        <v>420</v>
      </c>
      <c r="F56" s="8">
        <f t="shared" si="5"/>
        <v>92</v>
      </c>
      <c r="G56" s="12" t="s">
        <v>107</v>
      </c>
      <c r="H56" s="60">
        <v>210</v>
      </c>
      <c r="I56" s="10">
        <v>210</v>
      </c>
      <c r="J56" s="8">
        <f t="shared" si="1"/>
        <v>420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210</v>
      </c>
      <c r="D57" s="10">
        <v>210</v>
      </c>
      <c r="E57" s="8">
        <f t="shared" si="0"/>
        <v>420</v>
      </c>
      <c r="F57" s="8">
        <f t="shared" si="5"/>
        <v>93</v>
      </c>
      <c r="G57" s="12" t="s">
        <v>109</v>
      </c>
      <c r="H57" s="60">
        <v>210</v>
      </c>
      <c r="I57" s="10">
        <v>210</v>
      </c>
      <c r="J57" s="8">
        <f t="shared" si="1"/>
        <v>420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210</v>
      </c>
      <c r="D58" s="10">
        <v>210</v>
      </c>
      <c r="E58" s="8">
        <f t="shared" si="0"/>
        <v>420</v>
      </c>
      <c r="F58" s="8">
        <f t="shared" si="5"/>
        <v>94</v>
      </c>
      <c r="G58" s="12" t="s">
        <v>111</v>
      </c>
      <c r="H58" s="60">
        <v>210</v>
      </c>
      <c r="I58" s="10">
        <v>210</v>
      </c>
      <c r="J58" s="8">
        <f t="shared" si="1"/>
        <v>420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210</v>
      </c>
      <c r="D59" s="10">
        <v>210</v>
      </c>
      <c r="E59" s="17">
        <f t="shared" si="0"/>
        <v>420</v>
      </c>
      <c r="F59" s="17">
        <f t="shared" si="5"/>
        <v>95</v>
      </c>
      <c r="G59" s="18" t="s">
        <v>113</v>
      </c>
      <c r="H59" s="60">
        <v>210</v>
      </c>
      <c r="I59" s="10">
        <v>210</v>
      </c>
      <c r="J59" s="17">
        <f t="shared" si="1"/>
        <v>420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210</v>
      </c>
      <c r="D60" s="10">
        <v>210</v>
      </c>
      <c r="E60" s="17">
        <f t="shared" si="0"/>
        <v>420</v>
      </c>
      <c r="F60" s="17">
        <f t="shared" si="5"/>
        <v>96</v>
      </c>
      <c r="G60" s="18" t="s">
        <v>115</v>
      </c>
      <c r="H60" s="60">
        <v>210</v>
      </c>
      <c r="I60" s="10">
        <v>210</v>
      </c>
      <c r="J60" s="17">
        <f t="shared" si="1"/>
        <v>420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36"/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39"/>
      <c r="B63" s="140"/>
      <c r="C63" s="140"/>
      <c r="D63" s="140"/>
      <c r="E63" s="143" t="s">
        <v>288</v>
      </c>
      <c r="F63" s="144"/>
      <c r="G63" s="145"/>
      <c r="H63" s="21">
        <v>4.72</v>
      </c>
      <c r="I63" s="21">
        <v>4.4560000000000004</v>
      </c>
      <c r="J63" s="21">
        <f>H63+I63</f>
        <v>9.1760000000000002</v>
      </c>
      <c r="K63" s="2"/>
      <c r="L63" s="22"/>
      <c r="M63" s="32">
        <f>L63/1000</f>
        <v>0</v>
      </c>
      <c r="N63" s="4"/>
      <c r="O63" s="7"/>
      <c r="P63" s="7"/>
      <c r="Q63" s="7"/>
    </row>
    <row r="64" spans="1:17" ht="30" customHeight="1" x14ac:dyDescent="0.25">
      <c r="A64" s="141"/>
      <c r="B64" s="142"/>
      <c r="C64" s="142"/>
      <c r="D64" s="142"/>
      <c r="E64" s="146" t="s">
        <v>289</v>
      </c>
      <c r="F64" s="147"/>
      <c r="G64" s="148"/>
      <c r="H64" s="36">
        <v>1.296</v>
      </c>
      <c r="I64" s="36">
        <v>1.272</v>
      </c>
      <c r="J64" s="36">
        <f>H64+I64</f>
        <v>2.5680000000000001</v>
      </c>
      <c r="K64" s="2"/>
      <c r="L64" s="24"/>
      <c r="M64" s="24">
        <v>1.296</v>
      </c>
      <c r="N64" s="4">
        <v>1.272</v>
      </c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49" t="s">
        <v>290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0.498</v>
      </c>
      <c r="N66" s="28">
        <v>0.53</v>
      </c>
      <c r="O66" s="29">
        <f>M66+N66</f>
        <v>1.028</v>
      </c>
      <c r="P66" s="29">
        <f>O66/J63*100</f>
        <v>11.20313862249346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H63+H64-M66-0.018</f>
        <v>5.5</v>
      </c>
      <c r="N67" s="29">
        <f>I63+I64-N66-0.018</f>
        <v>5.1800000000000006</v>
      </c>
      <c r="O67" s="7"/>
      <c r="P67" s="7"/>
      <c r="Q67" s="7"/>
    </row>
    <row r="68" spans="1:17" ht="25.5" customHeight="1" x14ac:dyDescent="0.25">
      <c r="A68" s="77"/>
      <c r="B68" s="77"/>
      <c r="C68" s="77"/>
      <c r="D68" s="77"/>
      <c r="E68" s="77"/>
      <c r="F68" s="77"/>
      <c r="G68" s="77"/>
      <c r="H68" s="78"/>
      <c r="I68" s="79"/>
      <c r="J68" s="79"/>
      <c r="K68" s="2"/>
      <c r="L68" s="23" t="s">
        <v>220</v>
      </c>
      <c r="M68" s="29">
        <v>0</v>
      </c>
      <c r="N68" s="29">
        <v>0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0.22916666666666666</v>
      </c>
      <c r="N69" s="32">
        <f>(N67+N68)/24</f>
        <v>0.21583333333333335</v>
      </c>
      <c r="O69" s="23"/>
      <c r="P69" s="32">
        <f>M69+N69</f>
        <v>0.44500000000000001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229.16666666666666</v>
      </c>
      <c r="N70" s="29">
        <f>N69*1000</f>
        <v>215.83333333333334</v>
      </c>
      <c r="O70" s="23"/>
      <c r="P70" s="29">
        <f>M70+N70</f>
        <v>445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34"/>
      <c r="B72" s="135"/>
      <c r="C72" s="135"/>
      <c r="D72" s="135"/>
      <c r="E72" s="103"/>
      <c r="F72" s="2"/>
      <c r="G72" s="2"/>
      <c r="H72" s="2"/>
      <c r="I72" s="2"/>
      <c r="J72" s="103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0.624</v>
      </c>
      <c r="L81" s="29">
        <v>1.3149999999999999</v>
      </c>
      <c r="M81" s="32">
        <f>K81+L81</f>
        <v>1.9390000000000001</v>
      </c>
      <c r="N81" s="32">
        <f>M81-M63</f>
        <v>1.9390000000000001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-0.62400000000000011</v>
      </c>
      <c r="M82" s="32">
        <f>K82+L82</f>
        <v>-0.62400000000000011</v>
      </c>
      <c r="N82" s="32">
        <f>N81/2</f>
        <v>0.96950000000000003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opLeftCell="A22" workbookViewId="0">
      <selection activeCell="N37" sqref="N37"/>
    </sheetView>
  </sheetViews>
  <sheetFormatPr defaultColWidth="14.42578125" defaultRowHeight="15" x14ac:dyDescent="0.25"/>
  <cols>
    <col min="1" max="1" width="10.5703125" style="106" customWidth="1"/>
    <col min="2" max="2" width="18.5703125" style="106" customWidth="1"/>
    <col min="3" max="4" width="12.7109375" style="106" customWidth="1"/>
    <col min="5" max="5" width="14.7109375" style="106" customWidth="1"/>
    <col min="6" max="6" width="12.42578125" style="106" customWidth="1"/>
    <col min="7" max="7" width="15.140625" style="106" customWidth="1"/>
    <col min="8" max="9" width="12.7109375" style="106" customWidth="1"/>
    <col min="10" max="10" width="15" style="106" customWidth="1"/>
    <col min="11" max="11" width="9.140625" style="106" customWidth="1"/>
    <col min="12" max="12" width="13" style="106" customWidth="1"/>
    <col min="13" max="13" width="12.7109375" style="106" customWidth="1"/>
    <col min="14" max="14" width="14.28515625" style="106" customWidth="1"/>
    <col min="15" max="15" width="7.85546875" style="106" customWidth="1"/>
    <col min="16" max="17" width="9.140625" style="106" customWidth="1"/>
    <col min="18" max="16384" width="14.42578125" style="106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291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297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68">
        <v>210</v>
      </c>
      <c r="D13" s="10">
        <v>210</v>
      </c>
      <c r="E13" s="11">
        <f t="shared" ref="E13:E60" si="0">SUM(C13,D13)</f>
        <v>420</v>
      </c>
      <c r="F13" s="8">
        <v>49</v>
      </c>
      <c r="G13" s="12" t="s">
        <v>21</v>
      </c>
      <c r="H13" s="60">
        <v>210</v>
      </c>
      <c r="I13" s="10">
        <v>210</v>
      </c>
      <c r="J13" s="8">
        <f t="shared" ref="J13:J60" si="1">SUM(H13,I13)</f>
        <v>420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68">
        <v>210</v>
      </c>
      <c r="D14" s="10">
        <v>210</v>
      </c>
      <c r="E14" s="11">
        <f t="shared" si="0"/>
        <v>420</v>
      </c>
      <c r="F14" s="8">
        <f t="shared" ref="F14:F36" si="3">F13+1</f>
        <v>50</v>
      </c>
      <c r="G14" s="12" t="s">
        <v>23</v>
      </c>
      <c r="H14" s="60">
        <v>210</v>
      </c>
      <c r="I14" s="10">
        <v>210</v>
      </c>
      <c r="J14" s="8">
        <f t="shared" si="1"/>
        <v>420</v>
      </c>
      <c r="K14" s="2"/>
      <c r="L14" s="2" t="s">
        <v>20</v>
      </c>
      <c r="M14" s="7">
        <f>AVERAGE(C13:C16)</f>
        <v>210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68">
        <v>210</v>
      </c>
      <c r="D15" s="10">
        <v>210</v>
      </c>
      <c r="E15" s="11">
        <f t="shared" si="0"/>
        <v>420</v>
      </c>
      <c r="F15" s="8">
        <f t="shared" si="3"/>
        <v>51</v>
      </c>
      <c r="G15" s="12" t="s">
        <v>25</v>
      </c>
      <c r="H15" s="60">
        <v>210</v>
      </c>
      <c r="I15" s="10">
        <v>210</v>
      </c>
      <c r="J15" s="8">
        <f t="shared" si="1"/>
        <v>420</v>
      </c>
      <c r="K15" s="2"/>
      <c r="L15" s="2" t="s">
        <v>28</v>
      </c>
      <c r="M15" s="7">
        <f>AVERAGE(C17:C20)</f>
        <v>210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68">
        <v>210</v>
      </c>
      <c r="D16" s="10">
        <v>210</v>
      </c>
      <c r="E16" s="11">
        <f t="shared" si="0"/>
        <v>420</v>
      </c>
      <c r="F16" s="8">
        <f t="shared" si="3"/>
        <v>52</v>
      </c>
      <c r="G16" s="12" t="s">
        <v>27</v>
      </c>
      <c r="H16" s="60">
        <v>210</v>
      </c>
      <c r="I16" s="10">
        <v>210</v>
      </c>
      <c r="J16" s="8">
        <f t="shared" si="1"/>
        <v>420</v>
      </c>
      <c r="K16" s="2"/>
      <c r="L16" s="2" t="s">
        <v>36</v>
      </c>
      <c r="M16" s="7">
        <f>AVERAGE(C21:C24)</f>
        <v>210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68">
        <v>210</v>
      </c>
      <c r="D17" s="10">
        <v>210</v>
      </c>
      <c r="E17" s="11">
        <f t="shared" si="0"/>
        <v>420</v>
      </c>
      <c r="F17" s="8">
        <f t="shared" si="3"/>
        <v>53</v>
      </c>
      <c r="G17" s="12" t="s">
        <v>29</v>
      </c>
      <c r="H17" s="60">
        <v>210</v>
      </c>
      <c r="I17" s="10">
        <v>210</v>
      </c>
      <c r="J17" s="8">
        <f t="shared" si="1"/>
        <v>420</v>
      </c>
      <c r="K17" s="2"/>
      <c r="L17" s="2" t="s">
        <v>44</v>
      </c>
      <c r="M17" s="7">
        <f>AVERAGE(C25:C28)</f>
        <v>210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68">
        <v>210</v>
      </c>
      <c r="D18" s="10">
        <v>210</v>
      </c>
      <c r="E18" s="11">
        <f t="shared" si="0"/>
        <v>420</v>
      </c>
      <c r="F18" s="8">
        <f t="shared" si="3"/>
        <v>54</v>
      </c>
      <c r="G18" s="12" t="s">
        <v>31</v>
      </c>
      <c r="H18" s="60">
        <v>210</v>
      </c>
      <c r="I18" s="10">
        <v>210</v>
      </c>
      <c r="J18" s="8">
        <f t="shared" si="1"/>
        <v>420</v>
      </c>
      <c r="K18" s="2"/>
      <c r="L18" s="2" t="s">
        <v>52</v>
      </c>
      <c r="M18" s="7">
        <f>AVERAGE(C29:C32)</f>
        <v>210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68">
        <v>210</v>
      </c>
      <c r="D19" s="10">
        <v>210</v>
      </c>
      <c r="E19" s="11">
        <f t="shared" si="0"/>
        <v>420</v>
      </c>
      <c r="F19" s="8">
        <f t="shared" si="3"/>
        <v>55</v>
      </c>
      <c r="G19" s="12" t="s">
        <v>33</v>
      </c>
      <c r="H19" s="60">
        <v>210</v>
      </c>
      <c r="I19" s="10">
        <v>210</v>
      </c>
      <c r="J19" s="8">
        <f t="shared" si="1"/>
        <v>420</v>
      </c>
      <c r="K19" s="2"/>
      <c r="L19" s="2" t="s">
        <v>60</v>
      </c>
      <c r="M19" s="7">
        <f>AVERAGE(C33:C36)</f>
        <v>210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68">
        <v>210</v>
      </c>
      <c r="D20" s="10">
        <v>210</v>
      </c>
      <c r="E20" s="11">
        <f t="shared" si="0"/>
        <v>420</v>
      </c>
      <c r="F20" s="8">
        <f t="shared" si="3"/>
        <v>56</v>
      </c>
      <c r="G20" s="12" t="s">
        <v>35</v>
      </c>
      <c r="H20" s="60">
        <v>210</v>
      </c>
      <c r="I20" s="10">
        <v>210</v>
      </c>
      <c r="J20" s="8">
        <f t="shared" si="1"/>
        <v>420</v>
      </c>
      <c r="K20" s="2"/>
      <c r="L20" s="2" t="s">
        <v>68</v>
      </c>
      <c r="M20" s="7">
        <f>AVERAGE(C37:C40)</f>
        <v>210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68">
        <v>210</v>
      </c>
      <c r="D21" s="10">
        <v>210</v>
      </c>
      <c r="E21" s="11">
        <f t="shared" si="0"/>
        <v>420</v>
      </c>
      <c r="F21" s="8">
        <f t="shared" si="3"/>
        <v>57</v>
      </c>
      <c r="G21" s="12" t="s">
        <v>37</v>
      </c>
      <c r="H21" s="60">
        <v>210</v>
      </c>
      <c r="I21" s="10">
        <v>210</v>
      </c>
      <c r="J21" s="8">
        <f t="shared" si="1"/>
        <v>420</v>
      </c>
      <c r="K21" s="2"/>
      <c r="L21" s="2" t="s">
        <v>76</v>
      </c>
      <c r="M21" s="7">
        <f>AVERAGE(C41:C44)</f>
        <v>210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68">
        <v>210</v>
      </c>
      <c r="D22" s="10">
        <v>210</v>
      </c>
      <c r="E22" s="11">
        <f t="shared" si="0"/>
        <v>420</v>
      </c>
      <c r="F22" s="8">
        <f t="shared" si="3"/>
        <v>58</v>
      </c>
      <c r="G22" s="12" t="s">
        <v>39</v>
      </c>
      <c r="H22" s="60">
        <v>210</v>
      </c>
      <c r="I22" s="10">
        <v>210</v>
      </c>
      <c r="J22" s="8">
        <f t="shared" si="1"/>
        <v>420</v>
      </c>
      <c r="K22" s="2"/>
      <c r="L22" s="2" t="s">
        <v>84</v>
      </c>
      <c r="M22" s="7">
        <f>AVERAGE(C45:C48)</f>
        <v>210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68">
        <v>210</v>
      </c>
      <c r="D23" s="10">
        <v>210</v>
      </c>
      <c r="E23" s="11">
        <f t="shared" si="0"/>
        <v>420</v>
      </c>
      <c r="F23" s="8">
        <f t="shared" si="3"/>
        <v>59</v>
      </c>
      <c r="G23" s="12" t="s">
        <v>41</v>
      </c>
      <c r="H23" s="60">
        <v>210</v>
      </c>
      <c r="I23" s="10">
        <v>210</v>
      </c>
      <c r="J23" s="8">
        <f t="shared" si="1"/>
        <v>420</v>
      </c>
      <c r="K23" s="2"/>
      <c r="L23" s="2" t="s">
        <v>92</v>
      </c>
      <c r="M23" s="7">
        <f>AVERAGE(C49:C52)</f>
        <v>210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68">
        <v>210</v>
      </c>
      <c r="D24" s="10">
        <v>210</v>
      </c>
      <c r="E24" s="11">
        <f t="shared" si="0"/>
        <v>420</v>
      </c>
      <c r="F24" s="8">
        <f t="shared" si="3"/>
        <v>60</v>
      </c>
      <c r="G24" s="12" t="s">
        <v>43</v>
      </c>
      <c r="H24" s="60">
        <v>210</v>
      </c>
      <c r="I24" s="10">
        <v>210</v>
      </c>
      <c r="J24" s="8">
        <f t="shared" si="1"/>
        <v>420</v>
      </c>
      <c r="K24" s="2"/>
      <c r="L24" s="13" t="s">
        <v>100</v>
      </c>
      <c r="M24" s="7">
        <f>AVERAGE(C53:C56)</f>
        <v>210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68">
        <v>210</v>
      </c>
      <c r="D25" s="10">
        <v>210</v>
      </c>
      <c r="E25" s="11">
        <f t="shared" si="0"/>
        <v>420</v>
      </c>
      <c r="F25" s="8">
        <f t="shared" si="3"/>
        <v>61</v>
      </c>
      <c r="G25" s="12" t="s">
        <v>45</v>
      </c>
      <c r="H25" s="60">
        <v>210</v>
      </c>
      <c r="I25" s="10">
        <v>210</v>
      </c>
      <c r="J25" s="8">
        <f t="shared" si="1"/>
        <v>420</v>
      </c>
      <c r="K25" s="2"/>
      <c r="L25" s="16" t="s">
        <v>108</v>
      </c>
      <c r="M25" s="7">
        <f>AVERAGE(C57:C60)</f>
        <v>210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68">
        <v>210</v>
      </c>
      <c r="D26" s="10">
        <v>210</v>
      </c>
      <c r="E26" s="11">
        <f t="shared" si="0"/>
        <v>420</v>
      </c>
      <c r="F26" s="8">
        <f t="shared" si="3"/>
        <v>62</v>
      </c>
      <c r="G26" s="12" t="s">
        <v>47</v>
      </c>
      <c r="H26" s="60">
        <v>210</v>
      </c>
      <c r="I26" s="10">
        <v>210</v>
      </c>
      <c r="J26" s="8">
        <f t="shared" si="1"/>
        <v>420</v>
      </c>
      <c r="K26" s="2"/>
      <c r="L26" s="16" t="s">
        <v>21</v>
      </c>
      <c r="M26" s="7">
        <f>AVERAGE(H13:H16)</f>
        <v>210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68">
        <v>210</v>
      </c>
      <c r="D27" s="10">
        <v>210</v>
      </c>
      <c r="E27" s="11">
        <f t="shared" si="0"/>
        <v>420</v>
      </c>
      <c r="F27" s="8">
        <f t="shared" si="3"/>
        <v>63</v>
      </c>
      <c r="G27" s="12" t="s">
        <v>49</v>
      </c>
      <c r="H27" s="60">
        <v>210</v>
      </c>
      <c r="I27" s="10">
        <v>210</v>
      </c>
      <c r="J27" s="8">
        <f t="shared" si="1"/>
        <v>420</v>
      </c>
      <c r="K27" s="2"/>
      <c r="L27" s="24" t="s">
        <v>29</v>
      </c>
      <c r="M27" s="7">
        <f>AVERAGE(H17:H20)</f>
        <v>210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68">
        <v>210</v>
      </c>
      <c r="D28" s="10">
        <v>210</v>
      </c>
      <c r="E28" s="11">
        <f t="shared" si="0"/>
        <v>420</v>
      </c>
      <c r="F28" s="8">
        <f t="shared" si="3"/>
        <v>64</v>
      </c>
      <c r="G28" s="12" t="s">
        <v>51</v>
      </c>
      <c r="H28" s="60">
        <v>210</v>
      </c>
      <c r="I28" s="10">
        <v>210</v>
      </c>
      <c r="J28" s="8">
        <f t="shared" si="1"/>
        <v>420</v>
      </c>
      <c r="K28" s="2"/>
      <c r="L28" s="2" t="s">
        <v>37</v>
      </c>
      <c r="M28" s="7">
        <f>AVERAGE(H21:H24)</f>
        <v>210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68">
        <v>210</v>
      </c>
      <c r="D29" s="10">
        <v>210</v>
      </c>
      <c r="E29" s="11">
        <f t="shared" si="0"/>
        <v>420</v>
      </c>
      <c r="F29" s="8">
        <f t="shared" si="3"/>
        <v>65</v>
      </c>
      <c r="G29" s="12" t="s">
        <v>53</v>
      </c>
      <c r="H29" s="60">
        <v>210</v>
      </c>
      <c r="I29" s="10">
        <v>210</v>
      </c>
      <c r="J29" s="8">
        <f t="shared" si="1"/>
        <v>420</v>
      </c>
      <c r="K29" s="2"/>
      <c r="L29" s="2" t="s">
        <v>45</v>
      </c>
      <c r="M29" s="7">
        <f>AVERAGE(H25:H28)</f>
        <v>210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68">
        <v>210</v>
      </c>
      <c r="D30" s="10">
        <v>210</v>
      </c>
      <c r="E30" s="11">
        <f t="shared" si="0"/>
        <v>420</v>
      </c>
      <c r="F30" s="8">
        <f t="shared" si="3"/>
        <v>66</v>
      </c>
      <c r="G30" s="12" t="s">
        <v>55</v>
      </c>
      <c r="H30" s="60">
        <v>210</v>
      </c>
      <c r="I30" s="10">
        <v>210</v>
      </c>
      <c r="J30" s="8">
        <f t="shared" si="1"/>
        <v>420</v>
      </c>
      <c r="K30" s="2"/>
      <c r="L30" s="2" t="s">
        <v>53</v>
      </c>
      <c r="M30" s="7">
        <f>AVERAGE(H29:H32)</f>
        <v>210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68">
        <v>210</v>
      </c>
      <c r="D31" s="10">
        <v>210</v>
      </c>
      <c r="E31" s="11">
        <f t="shared" si="0"/>
        <v>420</v>
      </c>
      <c r="F31" s="8">
        <f t="shared" si="3"/>
        <v>67</v>
      </c>
      <c r="G31" s="12" t="s">
        <v>57</v>
      </c>
      <c r="H31" s="60">
        <v>210</v>
      </c>
      <c r="I31" s="10">
        <v>210</v>
      </c>
      <c r="J31" s="8">
        <f t="shared" si="1"/>
        <v>420</v>
      </c>
      <c r="K31" s="2"/>
      <c r="L31" s="2" t="s">
        <v>61</v>
      </c>
      <c r="M31" s="7">
        <f>AVERAGE(H33:H36)</f>
        <v>210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68">
        <v>210</v>
      </c>
      <c r="D32" s="10">
        <v>210</v>
      </c>
      <c r="E32" s="11">
        <f t="shared" si="0"/>
        <v>420</v>
      </c>
      <c r="F32" s="8">
        <f t="shared" si="3"/>
        <v>68</v>
      </c>
      <c r="G32" s="12" t="s">
        <v>59</v>
      </c>
      <c r="H32" s="60">
        <v>210</v>
      </c>
      <c r="I32" s="10">
        <v>210</v>
      </c>
      <c r="J32" s="8">
        <f t="shared" si="1"/>
        <v>420</v>
      </c>
      <c r="K32" s="2"/>
      <c r="L32" s="2" t="s">
        <v>69</v>
      </c>
      <c r="M32" s="7">
        <f>AVERAGE(H37:H40)</f>
        <v>210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68">
        <v>210</v>
      </c>
      <c r="D33" s="10">
        <v>210</v>
      </c>
      <c r="E33" s="11">
        <f t="shared" si="0"/>
        <v>420</v>
      </c>
      <c r="F33" s="8">
        <f t="shared" si="3"/>
        <v>69</v>
      </c>
      <c r="G33" s="12" t="s">
        <v>61</v>
      </c>
      <c r="H33" s="60">
        <v>210</v>
      </c>
      <c r="I33" s="10">
        <v>210</v>
      </c>
      <c r="J33" s="8">
        <f t="shared" si="1"/>
        <v>420</v>
      </c>
      <c r="K33" s="2"/>
      <c r="L33" s="2" t="s">
        <v>77</v>
      </c>
      <c r="M33" s="7">
        <f>AVERAGE(H41:H44)</f>
        <v>210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68">
        <v>210</v>
      </c>
      <c r="D34" s="10">
        <v>210</v>
      </c>
      <c r="E34" s="11">
        <f t="shared" si="0"/>
        <v>420</v>
      </c>
      <c r="F34" s="8">
        <f t="shared" si="3"/>
        <v>70</v>
      </c>
      <c r="G34" s="12" t="s">
        <v>63</v>
      </c>
      <c r="H34" s="60">
        <v>210</v>
      </c>
      <c r="I34" s="10">
        <v>210</v>
      </c>
      <c r="J34" s="8">
        <f t="shared" si="1"/>
        <v>420</v>
      </c>
      <c r="K34" s="2"/>
      <c r="L34" s="2" t="s">
        <v>85</v>
      </c>
      <c r="M34" s="7">
        <f>AVERAGE(H45:H48)</f>
        <v>210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68">
        <v>210</v>
      </c>
      <c r="D35" s="10">
        <v>210</v>
      </c>
      <c r="E35" s="11">
        <f t="shared" si="0"/>
        <v>420</v>
      </c>
      <c r="F35" s="8">
        <f t="shared" si="3"/>
        <v>71</v>
      </c>
      <c r="G35" s="12" t="s">
        <v>65</v>
      </c>
      <c r="H35" s="60">
        <v>210</v>
      </c>
      <c r="I35" s="10">
        <v>210</v>
      </c>
      <c r="J35" s="8">
        <f t="shared" si="1"/>
        <v>420</v>
      </c>
      <c r="K35" s="2"/>
      <c r="L35" s="2" t="s">
        <v>93</v>
      </c>
      <c r="M35" s="7">
        <f>AVERAGE(H49:H52)</f>
        <v>210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68">
        <v>210</v>
      </c>
      <c r="D36" s="10">
        <v>210</v>
      </c>
      <c r="E36" s="11">
        <f t="shared" si="0"/>
        <v>420</v>
      </c>
      <c r="F36" s="8">
        <f t="shared" si="3"/>
        <v>72</v>
      </c>
      <c r="G36" s="12" t="s">
        <v>67</v>
      </c>
      <c r="H36" s="60">
        <v>210</v>
      </c>
      <c r="I36" s="10">
        <v>210</v>
      </c>
      <c r="J36" s="8">
        <f t="shared" si="1"/>
        <v>420</v>
      </c>
      <c r="K36" s="2"/>
      <c r="L36" s="108" t="s">
        <v>101</v>
      </c>
      <c r="M36" s="7">
        <f>AVERAGE(H53:H56)</f>
        <v>210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68">
        <v>210</v>
      </c>
      <c r="D37" s="10">
        <v>210</v>
      </c>
      <c r="E37" s="11">
        <f t="shared" si="0"/>
        <v>420</v>
      </c>
      <c r="F37" s="8">
        <v>73</v>
      </c>
      <c r="G37" s="12" t="s">
        <v>69</v>
      </c>
      <c r="H37" s="60">
        <v>210</v>
      </c>
      <c r="I37" s="10">
        <v>210</v>
      </c>
      <c r="J37" s="8">
        <f t="shared" si="1"/>
        <v>420</v>
      </c>
      <c r="K37" s="2"/>
      <c r="L37" s="108" t="s">
        <v>109</v>
      </c>
      <c r="M37" s="7">
        <f>AVERAGE(H57:H60)</f>
        <v>210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68">
        <v>210</v>
      </c>
      <c r="D38" s="10">
        <v>210</v>
      </c>
      <c r="E38" s="8">
        <f t="shared" si="0"/>
        <v>420</v>
      </c>
      <c r="F38" s="8">
        <f t="shared" ref="F38:F60" si="5">F37+1</f>
        <v>74</v>
      </c>
      <c r="G38" s="12" t="s">
        <v>71</v>
      </c>
      <c r="H38" s="60">
        <v>210</v>
      </c>
      <c r="I38" s="10">
        <v>210</v>
      </c>
      <c r="J38" s="8">
        <f t="shared" si="1"/>
        <v>420</v>
      </c>
      <c r="K38" s="2"/>
      <c r="L38" s="108" t="s">
        <v>299</v>
      </c>
      <c r="M38" s="108">
        <f>AVERAGE(M14:M37)</f>
        <v>210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68">
        <v>210</v>
      </c>
      <c r="D39" s="10">
        <v>210</v>
      </c>
      <c r="E39" s="8">
        <f t="shared" si="0"/>
        <v>420</v>
      </c>
      <c r="F39" s="8">
        <f t="shared" si="5"/>
        <v>75</v>
      </c>
      <c r="G39" s="12" t="s">
        <v>73</v>
      </c>
      <c r="H39" s="60">
        <v>210</v>
      </c>
      <c r="I39" s="10">
        <v>210</v>
      </c>
      <c r="J39" s="8">
        <f t="shared" si="1"/>
        <v>420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68">
        <v>210</v>
      </c>
      <c r="D40" s="10">
        <v>210</v>
      </c>
      <c r="E40" s="8">
        <f t="shared" si="0"/>
        <v>420</v>
      </c>
      <c r="F40" s="8">
        <f t="shared" si="5"/>
        <v>76</v>
      </c>
      <c r="G40" s="12" t="s">
        <v>75</v>
      </c>
      <c r="H40" s="60">
        <v>210</v>
      </c>
      <c r="I40" s="10">
        <v>210</v>
      </c>
      <c r="J40" s="8">
        <f t="shared" si="1"/>
        <v>420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68">
        <v>210</v>
      </c>
      <c r="D41" s="10">
        <v>210</v>
      </c>
      <c r="E41" s="8">
        <f t="shared" si="0"/>
        <v>420</v>
      </c>
      <c r="F41" s="8">
        <f t="shared" si="5"/>
        <v>77</v>
      </c>
      <c r="G41" s="12" t="s">
        <v>77</v>
      </c>
      <c r="H41" s="60">
        <v>210</v>
      </c>
      <c r="I41" s="10">
        <v>210</v>
      </c>
      <c r="J41" s="8">
        <f t="shared" si="1"/>
        <v>420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68">
        <v>210</v>
      </c>
      <c r="D42" s="10">
        <v>210</v>
      </c>
      <c r="E42" s="8">
        <f t="shared" si="0"/>
        <v>420</v>
      </c>
      <c r="F42" s="8">
        <f t="shared" si="5"/>
        <v>78</v>
      </c>
      <c r="G42" s="12" t="s">
        <v>79</v>
      </c>
      <c r="H42" s="60">
        <v>210</v>
      </c>
      <c r="I42" s="10">
        <v>210</v>
      </c>
      <c r="J42" s="8">
        <f t="shared" si="1"/>
        <v>420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68">
        <v>210</v>
      </c>
      <c r="D43" s="10">
        <v>210</v>
      </c>
      <c r="E43" s="8">
        <f t="shared" si="0"/>
        <v>420</v>
      </c>
      <c r="F43" s="8">
        <f t="shared" si="5"/>
        <v>79</v>
      </c>
      <c r="G43" s="12" t="s">
        <v>81</v>
      </c>
      <c r="H43" s="60">
        <v>210</v>
      </c>
      <c r="I43" s="10">
        <v>210</v>
      </c>
      <c r="J43" s="8">
        <f t="shared" si="1"/>
        <v>420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68">
        <v>210</v>
      </c>
      <c r="D44" s="10">
        <v>210</v>
      </c>
      <c r="E44" s="8">
        <f t="shared" si="0"/>
        <v>420</v>
      </c>
      <c r="F44" s="8">
        <f t="shared" si="5"/>
        <v>80</v>
      </c>
      <c r="G44" s="12" t="s">
        <v>83</v>
      </c>
      <c r="H44" s="60">
        <v>210</v>
      </c>
      <c r="I44" s="10">
        <v>210</v>
      </c>
      <c r="J44" s="8">
        <f t="shared" si="1"/>
        <v>420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68">
        <v>210</v>
      </c>
      <c r="D45" s="10">
        <v>210</v>
      </c>
      <c r="E45" s="8">
        <f t="shared" si="0"/>
        <v>420</v>
      </c>
      <c r="F45" s="8">
        <f t="shared" si="5"/>
        <v>81</v>
      </c>
      <c r="G45" s="12" t="s">
        <v>85</v>
      </c>
      <c r="H45" s="60">
        <v>210</v>
      </c>
      <c r="I45" s="10">
        <v>210</v>
      </c>
      <c r="J45" s="8">
        <f t="shared" si="1"/>
        <v>420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68">
        <v>210</v>
      </c>
      <c r="D46" s="10">
        <v>210</v>
      </c>
      <c r="E46" s="8">
        <f t="shared" si="0"/>
        <v>420</v>
      </c>
      <c r="F46" s="8">
        <f t="shared" si="5"/>
        <v>82</v>
      </c>
      <c r="G46" s="12" t="s">
        <v>87</v>
      </c>
      <c r="H46" s="60">
        <v>210</v>
      </c>
      <c r="I46" s="10">
        <v>210</v>
      </c>
      <c r="J46" s="8">
        <f t="shared" si="1"/>
        <v>420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68">
        <v>210</v>
      </c>
      <c r="D47" s="10">
        <v>210</v>
      </c>
      <c r="E47" s="8">
        <f t="shared" si="0"/>
        <v>420</v>
      </c>
      <c r="F47" s="8">
        <f t="shared" si="5"/>
        <v>83</v>
      </c>
      <c r="G47" s="12" t="s">
        <v>89</v>
      </c>
      <c r="H47" s="60">
        <v>210</v>
      </c>
      <c r="I47" s="10">
        <v>210</v>
      </c>
      <c r="J47" s="8">
        <f t="shared" si="1"/>
        <v>420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68">
        <v>210</v>
      </c>
      <c r="D48" s="10">
        <v>210</v>
      </c>
      <c r="E48" s="8">
        <f t="shared" si="0"/>
        <v>420</v>
      </c>
      <c r="F48" s="8">
        <f t="shared" si="5"/>
        <v>84</v>
      </c>
      <c r="G48" s="12" t="s">
        <v>91</v>
      </c>
      <c r="H48" s="60">
        <v>210</v>
      </c>
      <c r="I48" s="10">
        <v>210</v>
      </c>
      <c r="J48" s="8">
        <f t="shared" si="1"/>
        <v>420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68">
        <v>210</v>
      </c>
      <c r="D49" s="10">
        <v>210</v>
      </c>
      <c r="E49" s="8">
        <f t="shared" si="0"/>
        <v>420</v>
      </c>
      <c r="F49" s="8">
        <f t="shared" si="5"/>
        <v>85</v>
      </c>
      <c r="G49" s="12" t="s">
        <v>93</v>
      </c>
      <c r="H49" s="60">
        <v>210</v>
      </c>
      <c r="I49" s="10">
        <v>210</v>
      </c>
      <c r="J49" s="8">
        <f t="shared" si="1"/>
        <v>420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68">
        <v>210</v>
      </c>
      <c r="D50" s="10">
        <v>210</v>
      </c>
      <c r="E50" s="8">
        <f t="shared" si="0"/>
        <v>420</v>
      </c>
      <c r="F50" s="8">
        <f t="shared" si="5"/>
        <v>86</v>
      </c>
      <c r="G50" s="12" t="s">
        <v>95</v>
      </c>
      <c r="H50" s="60">
        <v>210</v>
      </c>
      <c r="I50" s="10">
        <v>210</v>
      </c>
      <c r="J50" s="8">
        <f t="shared" si="1"/>
        <v>420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68">
        <v>210</v>
      </c>
      <c r="D51" s="10">
        <v>210</v>
      </c>
      <c r="E51" s="8">
        <f t="shared" si="0"/>
        <v>420</v>
      </c>
      <c r="F51" s="8">
        <f t="shared" si="5"/>
        <v>87</v>
      </c>
      <c r="G51" s="12" t="s">
        <v>97</v>
      </c>
      <c r="H51" s="60">
        <v>210</v>
      </c>
      <c r="I51" s="10">
        <v>210</v>
      </c>
      <c r="J51" s="8">
        <f t="shared" si="1"/>
        <v>420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68">
        <v>210</v>
      </c>
      <c r="D52" s="10">
        <v>210</v>
      </c>
      <c r="E52" s="8">
        <f t="shared" si="0"/>
        <v>420</v>
      </c>
      <c r="F52" s="8">
        <f t="shared" si="5"/>
        <v>88</v>
      </c>
      <c r="G52" s="12" t="s">
        <v>99</v>
      </c>
      <c r="H52" s="60">
        <v>210</v>
      </c>
      <c r="I52" s="10">
        <v>210</v>
      </c>
      <c r="J52" s="8">
        <f t="shared" si="1"/>
        <v>420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68">
        <v>210</v>
      </c>
      <c r="D53" s="10">
        <v>210</v>
      </c>
      <c r="E53" s="8">
        <f t="shared" si="0"/>
        <v>420</v>
      </c>
      <c r="F53" s="8">
        <f t="shared" si="5"/>
        <v>89</v>
      </c>
      <c r="G53" s="12" t="s">
        <v>101</v>
      </c>
      <c r="H53" s="60">
        <v>210</v>
      </c>
      <c r="I53" s="10">
        <v>210</v>
      </c>
      <c r="J53" s="8">
        <f t="shared" si="1"/>
        <v>420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68">
        <v>210</v>
      </c>
      <c r="D54" s="10">
        <v>210</v>
      </c>
      <c r="E54" s="8">
        <f t="shared" si="0"/>
        <v>420</v>
      </c>
      <c r="F54" s="8">
        <f t="shared" si="5"/>
        <v>90</v>
      </c>
      <c r="G54" s="12" t="s">
        <v>103</v>
      </c>
      <c r="H54" s="60">
        <v>210</v>
      </c>
      <c r="I54" s="10">
        <v>210</v>
      </c>
      <c r="J54" s="8">
        <f t="shared" si="1"/>
        <v>420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68">
        <v>210</v>
      </c>
      <c r="D55" s="10">
        <v>210</v>
      </c>
      <c r="E55" s="8">
        <f t="shared" si="0"/>
        <v>420</v>
      </c>
      <c r="F55" s="8">
        <f t="shared" si="5"/>
        <v>91</v>
      </c>
      <c r="G55" s="12" t="s">
        <v>105</v>
      </c>
      <c r="H55" s="60">
        <v>210</v>
      </c>
      <c r="I55" s="10">
        <v>210</v>
      </c>
      <c r="J55" s="8">
        <f t="shared" si="1"/>
        <v>420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68">
        <v>210</v>
      </c>
      <c r="D56" s="10">
        <v>210</v>
      </c>
      <c r="E56" s="8">
        <f t="shared" si="0"/>
        <v>420</v>
      </c>
      <c r="F56" s="8">
        <f t="shared" si="5"/>
        <v>92</v>
      </c>
      <c r="G56" s="12" t="s">
        <v>107</v>
      </c>
      <c r="H56" s="60">
        <v>210</v>
      </c>
      <c r="I56" s="10">
        <v>210</v>
      </c>
      <c r="J56" s="8">
        <f t="shared" si="1"/>
        <v>420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68">
        <v>210</v>
      </c>
      <c r="D57" s="10">
        <v>210</v>
      </c>
      <c r="E57" s="8">
        <f t="shared" si="0"/>
        <v>420</v>
      </c>
      <c r="F57" s="8">
        <f t="shared" si="5"/>
        <v>93</v>
      </c>
      <c r="G57" s="12" t="s">
        <v>109</v>
      </c>
      <c r="H57" s="60">
        <v>210</v>
      </c>
      <c r="I57" s="10">
        <v>210</v>
      </c>
      <c r="J57" s="8">
        <f t="shared" si="1"/>
        <v>420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68">
        <v>210</v>
      </c>
      <c r="D58" s="10">
        <v>210</v>
      </c>
      <c r="E58" s="8">
        <f t="shared" si="0"/>
        <v>420</v>
      </c>
      <c r="F58" s="8">
        <f t="shared" si="5"/>
        <v>94</v>
      </c>
      <c r="G58" s="12" t="s">
        <v>111</v>
      </c>
      <c r="H58" s="60">
        <v>210</v>
      </c>
      <c r="I58" s="10">
        <v>210</v>
      </c>
      <c r="J58" s="8">
        <f t="shared" si="1"/>
        <v>420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68">
        <v>210</v>
      </c>
      <c r="D59" s="10">
        <v>210</v>
      </c>
      <c r="E59" s="17">
        <f t="shared" si="0"/>
        <v>420</v>
      </c>
      <c r="F59" s="17">
        <f t="shared" si="5"/>
        <v>95</v>
      </c>
      <c r="G59" s="18" t="s">
        <v>113</v>
      </c>
      <c r="H59" s="60">
        <v>210</v>
      </c>
      <c r="I59" s="10">
        <v>210</v>
      </c>
      <c r="J59" s="17">
        <f t="shared" si="1"/>
        <v>420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68">
        <v>210</v>
      </c>
      <c r="D60" s="10">
        <v>210</v>
      </c>
      <c r="E60" s="17">
        <f t="shared" si="0"/>
        <v>420</v>
      </c>
      <c r="F60" s="17">
        <f t="shared" si="5"/>
        <v>96</v>
      </c>
      <c r="G60" s="18" t="s">
        <v>115</v>
      </c>
      <c r="H60" s="60">
        <v>210</v>
      </c>
      <c r="I60" s="10">
        <v>210</v>
      </c>
      <c r="J60" s="17">
        <f t="shared" si="1"/>
        <v>420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107" t="s">
        <v>296</v>
      </c>
      <c r="P61" s="2"/>
      <c r="Q61" s="2"/>
    </row>
    <row r="62" spans="1:17" ht="52.5" customHeight="1" x14ac:dyDescent="0.25">
      <c r="A62" s="136" t="s">
        <v>295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4.75" customHeight="1" x14ac:dyDescent="0.25">
      <c r="A63" s="139"/>
      <c r="B63" s="140"/>
      <c r="C63" s="140"/>
      <c r="D63" s="140"/>
      <c r="E63" s="143" t="s">
        <v>292</v>
      </c>
      <c r="F63" s="144"/>
      <c r="G63" s="145"/>
      <c r="H63" s="21">
        <v>2.9060000000000001</v>
      </c>
      <c r="I63" s="21">
        <v>4.96</v>
      </c>
      <c r="J63" s="21">
        <f>H63+I63</f>
        <v>7.8659999999999997</v>
      </c>
      <c r="K63" s="2"/>
      <c r="L63" s="22"/>
      <c r="M63" s="32">
        <f>L63/1000</f>
        <v>0</v>
      </c>
      <c r="N63" s="4"/>
      <c r="O63" s="7"/>
      <c r="P63" s="7"/>
      <c r="Q63" s="7"/>
    </row>
    <row r="64" spans="1:17" ht="30" customHeight="1" x14ac:dyDescent="0.25">
      <c r="A64" s="141"/>
      <c r="B64" s="142"/>
      <c r="C64" s="142"/>
      <c r="D64" s="142"/>
      <c r="E64" s="146" t="s">
        <v>293</v>
      </c>
      <c r="F64" s="147"/>
      <c r="G64" s="148"/>
      <c r="H64" s="36">
        <v>0.50475000000000003</v>
      </c>
      <c r="I64" s="36">
        <v>0.70050000000000001</v>
      </c>
      <c r="J64" s="36">
        <f>H64+I64</f>
        <v>1.2052499999999999</v>
      </c>
      <c r="K64" s="2"/>
      <c r="L64" s="24"/>
      <c r="M64" s="24">
        <v>504.75</v>
      </c>
      <c r="N64" s="4">
        <f>364.5+336</f>
        <v>700.5</v>
      </c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28.5" customHeight="1" x14ac:dyDescent="0.25">
      <c r="A66" s="149" t="s">
        <v>294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0.33300000000000002</v>
      </c>
      <c r="N66" s="28">
        <v>0.57099999999999995</v>
      </c>
      <c r="O66" s="29">
        <f>M66+N66</f>
        <v>0.90399999999999991</v>
      </c>
      <c r="P66" s="29">
        <f>O66/J63*100</f>
        <v>11.492499364352911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H63+H64-M66-0.018</f>
        <v>3.0597500000000002</v>
      </c>
      <c r="N67" s="29">
        <f>I63+I64-N66-0.018</f>
        <v>5.0715000000000003</v>
      </c>
      <c r="O67" s="7"/>
      <c r="P67" s="7"/>
      <c r="Q67" s="7"/>
    </row>
    <row r="68" spans="1:17" ht="25.5" customHeight="1" x14ac:dyDescent="0.25">
      <c r="A68" s="77"/>
      <c r="B68" s="77"/>
      <c r="C68" s="77"/>
      <c r="D68" s="77"/>
      <c r="E68" s="77"/>
      <c r="F68" s="77"/>
      <c r="G68" s="77"/>
      <c r="H68" s="78"/>
      <c r="I68" s="79"/>
      <c r="J68" s="79"/>
      <c r="K68" s="2"/>
      <c r="L68" s="23" t="s">
        <v>220</v>
      </c>
      <c r="M68" s="29">
        <v>0</v>
      </c>
      <c r="N68" s="29">
        <v>0</v>
      </c>
      <c r="O68" s="7"/>
      <c r="P68" s="7"/>
      <c r="Q68" s="7"/>
    </row>
    <row r="69" spans="1:17" ht="33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4"/>
      <c r="M69" s="32">
        <f>(M67+M68)/24</f>
        <v>0.12748958333333335</v>
      </c>
      <c r="N69" s="32">
        <f>(N67+N68)/24</f>
        <v>0.21131250000000001</v>
      </c>
      <c r="O69" s="23"/>
      <c r="P69" s="32">
        <f>M69+N69</f>
        <v>0.33880208333333339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9">
        <f>M69*1000</f>
        <v>127.48958333333336</v>
      </c>
      <c r="N70" s="29">
        <f>N69*1000</f>
        <v>211.3125</v>
      </c>
      <c r="O70" s="23"/>
      <c r="P70" s="29">
        <f>M70+N70</f>
        <v>338.80208333333337</v>
      </c>
      <c r="Q70" s="7"/>
    </row>
    <row r="71" spans="1:17" ht="15.75" customHeight="1" x14ac:dyDescent="0.25">
      <c r="A71" s="2"/>
      <c r="B71" s="2"/>
      <c r="C71" s="2"/>
      <c r="D71" s="2"/>
      <c r="E71" s="2"/>
      <c r="F71" s="2" t="s">
        <v>124</v>
      </c>
      <c r="G71" s="2"/>
      <c r="H71" s="2"/>
      <c r="I71" s="2"/>
      <c r="J71" s="2"/>
      <c r="K71" s="2"/>
      <c r="L71" s="2"/>
      <c r="M71" s="34"/>
      <c r="N71" s="34"/>
      <c r="O71" s="2"/>
      <c r="P71" s="2"/>
      <c r="Q71" s="2"/>
    </row>
    <row r="72" spans="1:17" ht="15.75" customHeight="1" x14ac:dyDescent="0.25">
      <c r="A72" s="134"/>
      <c r="B72" s="135"/>
      <c r="C72" s="135"/>
      <c r="D72" s="135"/>
      <c r="E72" s="105"/>
      <c r="F72" s="2"/>
      <c r="G72" s="2"/>
      <c r="H72" s="2"/>
      <c r="I72" s="2"/>
      <c r="J72" s="105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33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6"/>
      <c r="L76" s="16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3" t="s">
        <v>126</v>
      </c>
      <c r="L80" s="23" t="s">
        <v>127</v>
      </c>
      <c r="M80" s="23" t="s">
        <v>128</v>
      </c>
      <c r="N80" s="23" t="s">
        <v>129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9">
        <v>0.624</v>
      </c>
      <c r="L81" s="29">
        <v>1.3149999999999999</v>
      </c>
      <c r="M81" s="32">
        <f>K81+L81</f>
        <v>1.9390000000000001</v>
      </c>
      <c r="N81" s="32">
        <f>M81-M63</f>
        <v>1.9390000000000001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35">
        <v>0</v>
      </c>
      <c r="L82" s="35">
        <f>L81-N81</f>
        <v>-0.62400000000000011</v>
      </c>
      <c r="M82" s="32">
        <f>K82+L82</f>
        <v>-0.62400000000000011</v>
      </c>
      <c r="N82" s="32">
        <f>N81/2</f>
        <v>0.96950000000000003</v>
      </c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2:D72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C1" workbookViewId="0">
      <selection activeCell="N37" sqref="N37"/>
    </sheetView>
  </sheetViews>
  <sheetFormatPr defaultColWidth="14.42578125" defaultRowHeight="15" x14ac:dyDescent="0.25"/>
  <cols>
    <col min="1" max="1" width="10.5703125" style="45" customWidth="1"/>
    <col min="2" max="2" width="18.5703125" style="45" customWidth="1"/>
    <col min="3" max="4" width="12.7109375" style="45" customWidth="1"/>
    <col min="5" max="5" width="14.7109375" style="45" customWidth="1"/>
    <col min="6" max="6" width="12.42578125" style="45" customWidth="1"/>
    <col min="7" max="7" width="15.140625" style="45" customWidth="1"/>
    <col min="8" max="9" width="12.7109375" style="45" customWidth="1"/>
    <col min="10" max="10" width="15" style="45" customWidth="1"/>
    <col min="11" max="11" width="9.140625" style="45" customWidth="1"/>
    <col min="12" max="12" width="13" style="45" customWidth="1"/>
    <col min="13" max="13" width="12.7109375" style="45" customWidth="1"/>
    <col min="14" max="14" width="14.28515625" style="45" customWidth="1"/>
    <col min="15" max="15" width="7.85546875" style="45" customWidth="1"/>
    <col min="16" max="17" width="9.140625" style="45" customWidth="1"/>
    <col min="18" max="16384" width="14.42578125" style="45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146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147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8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8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8" t="s">
        <v>299</v>
      </c>
      <c r="M38" s="108">
        <f>AVERAGE(M14:M37)</f>
        <v>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36" t="s">
        <v>130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148</v>
      </c>
      <c r="F63" s="144"/>
      <c r="G63" s="145"/>
      <c r="H63" s="21">
        <v>0</v>
      </c>
      <c r="I63" s="21">
        <v>4.8079999999999998</v>
      </c>
      <c r="J63" s="21">
        <f>H63+I63</f>
        <v>4.8079999999999998</v>
      </c>
      <c r="K63" s="2"/>
      <c r="L63" s="22">
        <f>821.333+40.333</f>
        <v>861.66599999999994</v>
      </c>
      <c r="M63" s="32">
        <f>L63/1000</f>
        <v>0.86166599999999993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149</v>
      </c>
      <c r="F64" s="147"/>
      <c r="G64" s="148"/>
      <c r="H64" s="36">
        <f>K81</f>
        <v>0</v>
      </c>
      <c r="I64" s="36">
        <f>L81</f>
        <v>0.86166599999999993</v>
      </c>
      <c r="J64" s="36">
        <f>H64+I64</f>
        <v>0.86166599999999993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150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8.5999999999999993E-2</v>
      </c>
      <c r="N66" s="28">
        <v>0.60599999999999998</v>
      </c>
      <c r="O66" s="29">
        <f>M66+N66</f>
        <v>0.69199999999999995</v>
      </c>
      <c r="P66" s="29">
        <f>O66/J63*100</f>
        <v>14.392678868552411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I63+I64-N66-(2*0.018)-M66</f>
        <v>4.9416659999999997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0.20590275</v>
      </c>
      <c r="O68" s="23"/>
      <c r="P68" s="32">
        <f>M68+N68</f>
        <v>0.20590275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205.90275</v>
      </c>
      <c r="O69" s="23"/>
      <c r="P69" s="29">
        <f>M69+N69</f>
        <v>205.90275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34"/>
      <c r="B71" s="135"/>
      <c r="C71" s="135"/>
      <c r="D71" s="135"/>
      <c r="E71" s="44"/>
      <c r="F71" s="2"/>
      <c r="G71" s="2"/>
      <c r="H71" s="2"/>
      <c r="I71" s="2"/>
      <c r="J71" s="44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0.90259999999999996</v>
      </c>
      <c r="M80" s="32">
        <f>K80+L80</f>
        <v>0.90259999999999996</v>
      </c>
      <c r="N80" s="32">
        <f>M80-M63</f>
        <v>4.0934000000000026E-2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0.86166599999999993</v>
      </c>
      <c r="M81" s="32">
        <f>K81+L81</f>
        <v>0.86166599999999993</v>
      </c>
      <c r="N81" s="32">
        <f>N80/2</f>
        <v>2.0467000000000013E-2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47" customWidth="1"/>
    <col min="2" max="2" width="18.5703125" style="47" customWidth="1"/>
    <col min="3" max="4" width="12.7109375" style="47" customWidth="1"/>
    <col min="5" max="5" width="14.7109375" style="47" customWidth="1"/>
    <col min="6" max="6" width="12.42578125" style="47" customWidth="1"/>
    <col min="7" max="7" width="15.140625" style="47" customWidth="1"/>
    <col min="8" max="9" width="12.7109375" style="47" customWidth="1"/>
    <col min="10" max="10" width="15" style="47" customWidth="1"/>
    <col min="11" max="11" width="9.140625" style="47" customWidth="1"/>
    <col min="12" max="12" width="13" style="47" customWidth="1"/>
    <col min="13" max="13" width="12.7109375" style="47" customWidth="1"/>
    <col min="14" max="14" width="14.28515625" style="47" customWidth="1"/>
    <col min="15" max="15" width="7.85546875" style="47" customWidth="1"/>
    <col min="16" max="17" width="9.140625" style="47" customWidth="1"/>
    <col min="18" max="16384" width="14.42578125" style="47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151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152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8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8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8" t="s">
        <v>299</v>
      </c>
      <c r="M38" s="108">
        <f>AVERAGE(M14:M37)</f>
        <v>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36" t="s">
        <v>130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153</v>
      </c>
      <c r="F63" s="144"/>
      <c r="G63" s="145"/>
      <c r="H63" s="21">
        <v>0</v>
      </c>
      <c r="I63" s="21">
        <v>4.726</v>
      </c>
      <c r="J63" s="21">
        <f>H63+I63</f>
        <v>4.726</v>
      </c>
      <c r="K63" s="2"/>
      <c r="L63" s="22">
        <f>308+661.916</f>
        <v>969.91600000000005</v>
      </c>
      <c r="M63" s="32">
        <f>L63/1000</f>
        <v>0.969916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154</v>
      </c>
      <c r="F64" s="147"/>
      <c r="G64" s="148"/>
      <c r="H64" s="36">
        <f>K81</f>
        <v>0</v>
      </c>
      <c r="I64" s="36">
        <f>L81</f>
        <v>0.969916</v>
      </c>
      <c r="J64" s="36">
        <f>H64+I64</f>
        <v>0.969916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155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8.3000000000000004E-2</v>
      </c>
      <c r="N66" s="28">
        <v>0.55200000000000005</v>
      </c>
      <c r="O66" s="29">
        <f>M66+N66</f>
        <v>0.63500000000000001</v>
      </c>
      <c r="P66" s="29">
        <f>O66/J63*100</f>
        <v>13.436309775708846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I63+I64-N66-(2*0.018)-M66</f>
        <v>5.024916000000001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0.20937150000000004</v>
      </c>
      <c r="O68" s="23"/>
      <c r="P68" s="32">
        <f>M68+N68</f>
        <v>0.20937150000000004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209.37150000000005</v>
      </c>
      <c r="O69" s="23"/>
      <c r="P69" s="29">
        <f>M69+N69</f>
        <v>209.37150000000005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34"/>
      <c r="B71" s="135"/>
      <c r="C71" s="135"/>
      <c r="D71" s="135"/>
      <c r="E71" s="46"/>
      <c r="F71" s="2"/>
      <c r="G71" s="2"/>
      <c r="H71" s="2"/>
      <c r="I71" s="2"/>
      <c r="J71" s="46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1.0255000000000001</v>
      </c>
      <c r="M80" s="32">
        <f>K80+L80</f>
        <v>1.0255000000000001</v>
      </c>
      <c r="N80" s="32">
        <f>M80-M63</f>
        <v>5.5584000000000078E-2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0.969916</v>
      </c>
      <c r="M81" s="32">
        <f>K81+L81</f>
        <v>0.969916</v>
      </c>
      <c r="N81" s="32">
        <f>N80/2</f>
        <v>2.7792000000000039E-2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C1" workbookViewId="0">
      <selection activeCell="N37" sqref="N37"/>
    </sheetView>
  </sheetViews>
  <sheetFormatPr defaultColWidth="14.42578125" defaultRowHeight="15" x14ac:dyDescent="0.25"/>
  <cols>
    <col min="1" max="1" width="10.5703125" style="49" customWidth="1"/>
    <col min="2" max="2" width="18.5703125" style="49" customWidth="1"/>
    <col min="3" max="4" width="12.7109375" style="49" customWidth="1"/>
    <col min="5" max="5" width="14.7109375" style="49" customWidth="1"/>
    <col min="6" max="6" width="12.42578125" style="49" customWidth="1"/>
    <col min="7" max="7" width="15.140625" style="49" customWidth="1"/>
    <col min="8" max="9" width="12.7109375" style="49" customWidth="1"/>
    <col min="10" max="10" width="15" style="49" customWidth="1"/>
    <col min="11" max="11" width="9.140625" style="49" customWidth="1"/>
    <col min="12" max="12" width="13" style="49" customWidth="1"/>
    <col min="13" max="13" width="12.7109375" style="49" customWidth="1"/>
    <col min="14" max="14" width="14.28515625" style="49" customWidth="1"/>
    <col min="15" max="15" width="7.85546875" style="49" customWidth="1"/>
    <col min="16" max="17" width="9.140625" style="49" customWidth="1"/>
    <col min="18" max="16384" width="14.42578125" style="49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156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160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8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8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8" t="s">
        <v>299</v>
      </c>
      <c r="M38" s="108">
        <f>AVERAGE(M14:M37)</f>
        <v>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36" t="s">
        <v>130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157</v>
      </c>
      <c r="F63" s="144"/>
      <c r="G63" s="145"/>
      <c r="H63" s="21">
        <v>0</v>
      </c>
      <c r="I63" s="21">
        <v>4.7640000000000002</v>
      </c>
      <c r="J63" s="21">
        <f>H63+I63</f>
        <v>4.7640000000000002</v>
      </c>
      <c r="K63" s="2"/>
      <c r="L63" s="22">
        <v>932.16600000000005</v>
      </c>
      <c r="M63" s="32">
        <f>L63/1000</f>
        <v>0.93216600000000005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158</v>
      </c>
      <c r="F64" s="147"/>
      <c r="G64" s="148"/>
      <c r="H64" s="36">
        <f>K81</f>
        <v>0</v>
      </c>
      <c r="I64" s="36">
        <f>L81</f>
        <v>0.93216600000000005</v>
      </c>
      <c r="J64" s="36">
        <f>H64+I64</f>
        <v>0.93216600000000005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159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7.5999999999999998E-2</v>
      </c>
      <c r="N66" s="28">
        <v>0.46300000000000002</v>
      </c>
      <c r="O66" s="29">
        <f>M66+N66</f>
        <v>0.53900000000000003</v>
      </c>
      <c r="P66" s="29">
        <f>O66/J63*100</f>
        <v>11.314021830394626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I63+I64-N66-(2*0.018)-M66</f>
        <v>5.1211660000000006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0.2133819166666667</v>
      </c>
      <c r="O68" s="23"/>
      <c r="P68" s="32">
        <f>M68+N68</f>
        <v>0.2133819166666667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213.38191666666671</v>
      </c>
      <c r="O69" s="23"/>
      <c r="P69" s="29">
        <f>M69+N69</f>
        <v>213.38191666666671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34"/>
      <c r="B71" s="135"/>
      <c r="C71" s="135"/>
      <c r="D71" s="135"/>
      <c r="E71" s="48"/>
      <c r="F71" s="2"/>
      <c r="G71" s="2"/>
      <c r="H71" s="2"/>
      <c r="I71" s="2"/>
      <c r="J71" s="4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0.9718</v>
      </c>
      <c r="M80" s="32">
        <f>K80+L80</f>
        <v>0.9718</v>
      </c>
      <c r="N80" s="32">
        <f>M80-M63</f>
        <v>3.9633999999999947E-2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0.93216600000000005</v>
      </c>
      <c r="M81" s="32">
        <f>K81+L81</f>
        <v>0.93216600000000005</v>
      </c>
      <c r="N81" s="32">
        <f>N80/2</f>
        <v>1.9816999999999974E-2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51" customWidth="1"/>
    <col min="2" max="2" width="18.5703125" style="51" customWidth="1"/>
    <col min="3" max="4" width="12.7109375" style="51" customWidth="1"/>
    <col min="5" max="5" width="14.7109375" style="51" customWidth="1"/>
    <col min="6" max="6" width="12.42578125" style="51" customWidth="1"/>
    <col min="7" max="7" width="15.140625" style="51" customWidth="1"/>
    <col min="8" max="9" width="12.7109375" style="51" customWidth="1"/>
    <col min="10" max="10" width="15" style="51" customWidth="1"/>
    <col min="11" max="11" width="9.140625" style="51" customWidth="1"/>
    <col min="12" max="12" width="13" style="51" customWidth="1"/>
    <col min="13" max="13" width="12.7109375" style="51" customWidth="1"/>
    <col min="14" max="14" width="14.28515625" style="51" customWidth="1"/>
    <col min="15" max="15" width="7.85546875" style="51" customWidth="1"/>
    <col min="16" max="17" width="9.140625" style="51" customWidth="1"/>
    <col min="18" max="16384" width="14.42578125" style="51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161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162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8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8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8" t="s">
        <v>299</v>
      </c>
      <c r="M38" s="108">
        <f>AVERAGE(M14:M37)</f>
        <v>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36" t="s">
        <v>130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163</v>
      </c>
      <c r="F63" s="144"/>
      <c r="G63" s="145"/>
      <c r="H63" s="21">
        <v>0</v>
      </c>
      <c r="I63" s="21">
        <v>4.99</v>
      </c>
      <c r="J63" s="21">
        <f>H63+I63</f>
        <v>4.99</v>
      </c>
      <c r="K63" s="2"/>
      <c r="L63" s="22">
        <f>240.083+132+89.416+11.25</f>
        <v>472.74899999999997</v>
      </c>
      <c r="M63" s="32">
        <f>L63/1000</f>
        <v>0.47274899999999997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164</v>
      </c>
      <c r="F64" s="147"/>
      <c r="G64" s="148"/>
      <c r="H64" s="36">
        <f>K81</f>
        <v>0</v>
      </c>
      <c r="I64" s="36">
        <f>L81</f>
        <v>0.47274899999999997</v>
      </c>
      <c r="J64" s="36">
        <f>H64+I64</f>
        <v>0.47274899999999997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165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6.7000000000000004E-2</v>
      </c>
      <c r="N66" s="28">
        <v>0.65900000000000003</v>
      </c>
      <c r="O66" s="29">
        <f>M66+N66</f>
        <v>0.72599999999999998</v>
      </c>
      <c r="P66" s="29">
        <f>O66/J63*100</f>
        <v>14.549098196392784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I63+I64-N66-(2*0.018)-M66</f>
        <v>4.700749000000001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0.1958645416666667</v>
      </c>
      <c r="O68" s="23"/>
      <c r="P68" s="32">
        <f>M68+N68</f>
        <v>0.1958645416666667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195.8645416666667</v>
      </c>
      <c r="O69" s="23"/>
      <c r="P69" s="29">
        <f>M69+N69</f>
        <v>195.8645416666667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34"/>
      <c r="B71" s="135"/>
      <c r="C71" s="135"/>
      <c r="D71" s="135"/>
      <c r="E71" s="50"/>
      <c r="F71" s="2"/>
      <c r="G71" s="2"/>
      <c r="H71" s="2"/>
      <c r="I71" s="2"/>
      <c r="J71" s="50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0.50660000000000005</v>
      </c>
      <c r="M80" s="32">
        <f>K80+L80</f>
        <v>0.50660000000000005</v>
      </c>
      <c r="N80" s="32">
        <f>M80-M63</f>
        <v>3.3851000000000075E-2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0.47274899999999997</v>
      </c>
      <c r="M81" s="32">
        <f>K81+L81</f>
        <v>0.47274899999999997</v>
      </c>
      <c r="N81" s="32">
        <f>N80/2</f>
        <v>1.6925500000000038E-2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C1" workbookViewId="0">
      <selection activeCell="N37" sqref="N37"/>
    </sheetView>
  </sheetViews>
  <sheetFormatPr defaultColWidth="14.42578125" defaultRowHeight="15" x14ac:dyDescent="0.25"/>
  <cols>
    <col min="1" max="1" width="10.5703125" style="53" customWidth="1"/>
    <col min="2" max="2" width="18.5703125" style="53" customWidth="1"/>
    <col min="3" max="4" width="12.7109375" style="53" customWidth="1"/>
    <col min="5" max="5" width="14.7109375" style="53" customWidth="1"/>
    <col min="6" max="6" width="12.42578125" style="53" customWidth="1"/>
    <col min="7" max="7" width="15.140625" style="53" customWidth="1"/>
    <col min="8" max="9" width="12.7109375" style="53" customWidth="1"/>
    <col min="10" max="10" width="15" style="53" customWidth="1"/>
    <col min="11" max="11" width="9.140625" style="53" customWidth="1"/>
    <col min="12" max="12" width="13" style="53" customWidth="1"/>
    <col min="13" max="13" width="12.7109375" style="53" customWidth="1"/>
    <col min="14" max="14" width="14.28515625" style="53" customWidth="1"/>
    <col min="15" max="15" width="7.85546875" style="53" customWidth="1"/>
    <col min="16" max="17" width="9.140625" style="53" customWidth="1"/>
    <col min="18" max="16384" width="14.42578125" style="53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166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167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8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8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8" t="s">
        <v>299</v>
      </c>
      <c r="M38" s="108">
        <f>AVERAGE(M14:M37)</f>
        <v>0</v>
      </c>
      <c r="N38" s="108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36" t="s">
        <v>130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168</v>
      </c>
      <c r="F63" s="144"/>
      <c r="G63" s="145"/>
      <c r="H63" s="21">
        <v>0</v>
      </c>
      <c r="I63" s="21">
        <v>4.7619999999999996</v>
      </c>
      <c r="J63" s="21">
        <f>H63+I63</f>
        <v>4.7619999999999996</v>
      </c>
      <c r="K63" s="2"/>
      <c r="L63" s="22">
        <v>481.5</v>
      </c>
      <c r="M63" s="32">
        <f>L63/1000</f>
        <v>0.48149999999999998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169</v>
      </c>
      <c r="F64" s="147"/>
      <c r="G64" s="148"/>
      <c r="H64" s="36">
        <f>K81</f>
        <v>0</v>
      </c>
      <c r="I64" s="36">
        <f>L81</f>
        <v>0.48149999999999998</v>
      </c>
      <c r="J64" s="36">
        <f>H64+I64</f>
        <v>0.48149999999999998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170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4.1000000000000002E-2</v>
      </c>
      <c r="N66" s="28">
        <v>0.51800000000000002</v>
      </c>
      <c r="O66" s="29">
        <f>M66+N66</f>
        <v>0.55900000000000005</v>
      </c>
      <c r="P66" s="29">
        <f>O66/J63*100</f>
        <v>11.738765224695507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I63+I64-N66-(2*0.018)-M66</f>
        <v>4.6484999999999994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0.19368749999999998</v>
      </c>
      <c r="O68" s="23"/>
      <c r="P68" s="32">
        <f>M68+N68</f>
        <v>0.19368749999999998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193.68749999999997</v>
      </c>
      <c r="O69" s="23"/>
      <c r="P69" s="29">
        <f>M69+N69</f>
        <v>193.68749999999997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34"/>
      <c r="B71" s="135"/>
      <c r="C71" s="135"/>
      <c r="D71" s="135"/>
      <c r="E71" s="52"/>
      <c r="F71" s="2"/>
      <c r="G71" s="2"/>
      <c r="H71" s="2"/>
      <c r="I71" s="2"/>
      <c r="J71" s="52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0.5171</v>
      </c>
      <c r="M80" s="32">
        <f>K80+L80</f>
        <v>0.5171</v>
      </c>
      <c r="N80" s="32">
        <f>M80-M63</f>
        <v>3.5600000000000021E-2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0.48149999999999998</v>
      </c>
      <c r="M81" s="32">
        <f>K81+L81</f>
        <v>0.48149999999999998</v>
      </c>
      <c r="N81" s="32">
        <f>N80/2</f>
        <v>1.780000000000001E-2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N37" sqref="N37"/>
    </sheetView>
  </sheetViews>
  <sheetFormatPr defaultColWidth="14.42578125" defaultRowHeight="15" x14ac:dyDescent="0.25"/>
  <cols>
    <col min="1" max="1" width="10.5703125" style="55" customWidth="1"/>
    <col min="2" max="2" width="18.5703125" style="55" customWidth="1"/>
    <col min="3" max="4" width="12.7109375" style="55" customWidth="1"/>
    <col min="5" max="5" width="14.7109375" style="55" customWidth="1"/>
    <col min="6" max="6" width="12.42578125" style="55" customWidth="1"/>
    <col min="7" max="7" width="15.140625" style="55" customWidth="1"/>
    <col min="8" max="9" width="12.7109375" style="55" customWidth="1"/>
    <col min="10" max="10" width="15" style="55" customWidth="1"/>
    <col min="11" max="11" width="9.140625" style="55" customWidth="1"/>
    <col min="12" max="12" width="13" style="55" customWidth="1"/>
    <col min="13" max="13" width="12.7109375" style="55" customWidth="1"/>
    <col min="14" max="14" width="14.28515625" style="55" customWidth="1"/>
    <col min="15" max="15" width="7.85546875" style="55" customWidth="1"/>
    <col min="16" max="17" width="9.140625" style="55" customWidth="1"/>
    <col min="18" max="16384" width="14.42578125" style="55"/>
  </cols>
  <sheetData>
    <row r="1" spans="1:17" ht="24" x14ac:dyDescent="0.4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1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12" t="s">
        <v>2</v>
      </c>
      <c r="B2" s="110"/>
      <c r="C2" s="110"/>
      <c r="D2" s="110"/>
      <c r="E2" s="110"/>
      <c r="F2" s="110"/>
      <c r="G2" s="110"/>
      <c r="H2" s="110"/>
      <c r="I2" s="110"/>
      <c r="J2" s="111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13" t="s">
        <v>171</v>
      </c>
      <c r="B3" s="114"/>
      <c r="C3" s="114"/>
      <c r="D3" s="114"/>
      <c r="E3" s="114"/>
      <c r="F3" s="114"/>
      <c r="G3" s="114"/>
      <c r="H3" s="114"/>
      <c r="I3" s="114"/>
      <c r="J3" s="115"/>
      <c r="K3" s="6"/>
      <c r="L3" s="6"/>
      <c r="N3" s="6"/>
      <c r="O3" s="6"/>
      <c r="P3" s="6"/>
      <c r="Q3" s="6"/>
    </row>
    <row r="4" spans="1:17" ht="24" x14ac:dyDescent="0.4">
      <c r="A4" s="109" t="s">
        <v>4</v>
      </c>
      <c r="B4" s="110"/>
      <c r="C4" s="110"/>
      <c r="D4" s="110"/>
      <c r="E4" s="110"/>
      <c r="F4" s="110"/>
      <c r="G4" s="110"/>
      <c r="H4" s="110"/>
      <c r="I4" s="110"/>
      <c r="J4" s="111"/>
      <c r="K4" s="2"/>
      <c r="L4" s="2"/>
      <c r="M4" s="6"/>
      <c r="N4" s="2"/>
      <c r="O4" s="2"/>
      <c r="P4" s="2"/>
      <c r="Q4" s="2"/>
    </row>
    <row r="5" spans="1:17" x14ac:dyDescent="0.25">
      <c r="A5" s="116" t="s">
        <v>5</v>
      </c>
      <c r="B5" s="111"/>
      <c r="C5" s="117" t="s">
        <v>6</v>
      </c>
      <c r="D5" s="110"/>
      <c r="E5" s="110"/>
      <c r="F5" s="110"/>
      <c r="G5" s="110"/>
      <c r="H5" s="110"/>
      <c r="I5" s="110"/>
      <c r="J5" s="111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8" t="s">
        <v>7</v>
      </c>
      <c r="B6" s="111"/>
      <c r="C6" s="119" t="s">
        <v>8</v>
      </c>
      <c r="D6" s="110"/>
      <c r="E6" s="110"/>
      <c r="F6" s="110"/>
      <c r="G6" s="110"/>
      <c r="H6" s="110"/>
      <c r="I6" s="110"/>
      <c r="J6" s="111"/>
      <c r="K6" s="2"/>
      <c r="L6" s="2"/>
      <c r="M6" s="2"/>
      <c r="N6" s="2"/>
      <c r="O6" s="2"/>
      <c r="P6" s="2"/>
      <c r="Q6" s="2"/>
    </row>
    <row r="7" spans="1:17" x14ac:dyDescent="0.25">
      <c r="A7" s="118" t="s">
        <v>9</v>
      </c>
      <c r="B7" s="111"/>
      <c r="C7" s="120" t="s">
        <v>10</v>
      </c>
      <c r="D7" s="110"/>
      <c r="E7" s="110"/>
      <c r="F7" s="110"/>
      <c r="G7" s="110"/>
      <c r="H7" s="110"/>
      <c r="I7" s="110"/>
      <c r="J7" s="111"/>
      <c r="K7" s="2"/>
      <c r="L7" s="2"/>
      <c r="M7" s="2"/>
      <c r="N7" s="2"/>
      <c r="O7" s="2"/>
      <c r="P7" s="2"/>
      <c r="Q7" s="2"/>
    </row>
    <row r="8" spans="1:17" x14ac:dyDescent="0.25">
      <c r="A8" s="118" t="s">
        <v>11</v>
      </c>
      <c r="B8" s="111"/>
      <c r="C8" s="120" t="s">
        <v>12</v>
      </c>
      <c r="D8" s="110"/>
      <c r="E8" s="110"/>
      <c r="F8" s="110"/>
      <c r="G8" s="110"/>
      <c r="H8" s="110"/>
      <c r="I8" s="110"/>
      <c r="J8" s="111"/>
      <c r="K8" s="2"/>
      <c r="L8" s="2"/>
      <c r="M8" s="2"/>
      <c r="N8" s="2"/>
      <c r="O8" s="2"/>
      <c r="P8" s="2"/>
      <c r="Q8" s="2"/>
    </row>
    <row r="9" spans="1:17" x14ac:dyDescent="0.25">
      <c r="A9" s="121" t="s">
        <v>13</v>
      </c>
      <c r="B9" s="111"/>
      <c r="C9" s="122" t="s">
        <v>172</v>
      </c>
      <c r="D9" s="123"/>
      <c r="E9" s="123"/>
      <c r="F9" s="123"/>
      <c r="G9" s="123"/>
      <c r="H9" s="123"/>
      <c r="I9" s="123"/>
      <c r="J9" s="124"/>
      <c r="K9" s="6"/>
      <c r="L9" s="6"/>
      <c r="M9" s="6"/>
      <c r="N9" s="6"/>
      <c r="O9" s="6"/>
      <c r="P9" s="6"/>
      <c r="Q9" s="6"/>
    </row>
    <row r="10" spans="1:17" x14ac:dyDescent="0.25">
      <c r="A10" s="118" t="s">
        <v>14</v>
      </c>
      <c r="B10" s="111"/>
      <c r="C10" s="122"/>
      <c r="D10" s="123"/>
      <c r="E10" s="123"/>
      <c r="F10" s="123"/>
      <c r="G10" s="123"/>
      <c r="H10" s="123"/>
      <c r="I10" s="123"/>
      <c r="J10" s="124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25" t="s">
        <v>15</v>
      </c>
      <c r="B11" s="125" t="s">
        <v>16</v>
      </c>
      <c r="C11" s="127" t="s">
        <v>17</v>
      </c>
      <c r="D11" s="127" t="s">
        <v>18</v>
      </c>
      <c r="E11" s="125" t="s">
        <v>19</v>
      </c>
      <c r="F11" s="125" t="s">
        <v>15</v>
      </c>
      <c r="G11" s="125" t="s">
        <v>16</v>
      </c>
      <c r="H11" s="127" t="s">
        <v>17</v>
      </c>
      <c r="I11" s="127" t="s">
        <v>18</v>
      </c>
      <c r="J11" s="125" t="s">
        <v>19</v>
      </c>
      <c r="K11" s="2"/>
      <c r="L11" s="158" t="s">
        <v>16</v>
      </c>
      <c r="M11" s="159" t="s">
        <v>298</v>
      </c>
      <c r="N11" s="159"/>
      <c r="O11" s="2"/>
      <c r="P11" s="2"/>
      <c r="Q11" s="2"/>
    </row>
    <row r="12" spans="1:17" ht="13.5" customHeight="1" x14ac:dyDescent="0.25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2"/>
      <c r="L12" s="158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200</v>
      </c>
      <c r="E13" s="11">
        <f t="shared" ref="E13:E60" si="0">SUM(C13,D13)</f>
        <v>200</v>
      </c>
      <c r="F13" s="8">
        <v>49</v>
      </c>
      <c r="G13" s="12" t="s">
        <v>21</v>
      </c>
      <c r="H13" s="37">
        <v>0</v>
      </c>
      <c r="I13" s="10">
        <v>200</v>
      </c>
      <c r="J13" s="8">
        <f t="shared" ref="J13:J60" si="1">SUM(H13,I13)</f>
        <v>200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200</v>
      </c>
      <c r="E14" s="11">
        <f t="shared" si="0"/>
        <v>200</v>
      </c>
      <c r="F14" s="8">
        <f t="shared" ref="F14:F36" si="3">F13+1</f>
        <v>50</v>
      </c>
      <c r="G14" s="12" t="s">
        <v>23</v>
      </c>
      <c r="H14" s="37">
        <v>0</v>
      </c>
      <c r="I14" s="10">
        <v>200</v>
      </c>
      <c r="J14" s="8">
        <f t="shared" si="1"/>
        <v>200</v>
      </c>
      <c r="K14" s="2"/>
      <c r="L14" s="2" t="s">
        <v>20</v>
      </c>
      <c r="M14" s="7">
        <f>AVERAGE(C13:C16)</f>
        <v>0</v>
      </c>
      <c r="N14" s="7">
        <f>AVERAGE(D13:D16)</f>
        <v>200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200</v>
      </c>
      <c r="E15" s="11">
        <f t="shared" si="0"/>
        <v>200</v>
      </c>
      <c r="F15" s="8">
        <f t="shared" si="3"/>
        <v>51</v>
      </c>
      <c r="G15" s="12" t="s">
        <v>25</v>
      </c>
      <c r="H15" s="37">
        <v>0</v>
      </c>
      <c r="I15" s="10">
        <v>200</v>
      </c>
      <c r="J15" s="8">
        <f t="shared" si="1"/>
        <v>200</v>
      </c>
      <c r="K15" s="2"/>
      <c r="L15" s="2" t="s">
        <v>28</v>
      </c>
      <c r="M15" s="7">
        <f>AVERAGE(C17:C20)</f>
        <v>0</v>
      </c>
      <c r="N15" s="7">
        <f>AVERAGE(D17:D20)</f>
        <v>200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200</v>
      </c>
      <c r="E16" s="11">
        <f t="shared" si="0"/>
        <v>200</v>
      </c>
      <c r="F16" s="8">
        <f t="shared" si="3"/>
        <v>52</v>
      </c>
      <c r="G16" s="12" t="s">
        <v>27</v>
      </c>
      <c r="H16" s="37">
        <v>0</v>
      </c>
      <c r="I16" s="10">
        <v>200</v>
      </c>
      <c r="J16" s="8">
        <f t="shared" si="1"/>
        <v>200</v>
      </c>
      <c r="K16" s="2"/>
      <c r="L16" s="2" t="s">
        <v>36</v>
      </c>
      <c r="M16" s="7">
        <f>AVERAGE(C21:C24)</f>
        <v>0</v>
      </c>
      <c r="N16" s="7">
        <f>AVERAGE(D21:D24)</f>
        <v>200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200</v>
      </c>
      <c r="E17" s="11">
        <f t="shared" si="0"/>
        <v>200</v>
      </c>
      <c r="F17" s="8">
        <f t="shared" si="3"/>
        <v>53</v>
      </c>
      <c r="G17" s="12" t="s">
        <v>29</v>
      </c>
      <c r="H17" s="37">
        <v>0</v>
      </c>
      <c r="I17" s="10">
        <v>200</v>
      </c>
      <c r="J17" s="8">
        <f t="shared" si="1"/>
        <v>200</v>
      </c>
      <c r="K17" s="2"/>
      <c r="L17" s="2" t="s">
        <v>44</v>
      </c>
      <c r="M17" s="7">
        <f>AVERAGE(C25:C28)</f>
        <v>0</v>
      </c>
      <c r="N17" s="7">
        <f>AVERAGE(D25:D28)</f>
        <v>200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200</v>
      </c>
      <c r="E18" s="11">
        <f t="shared" si="0"/>
        <v>200</v>
      </c>
      <c r="F18" s="8">
        <f t="shared" si="3"/>
        <v>54</v>
      </c>
      <c r="G18" s="12" t="s">
        <v>31</v>
      </c>
      <c r="H18" s="37">
        <v>0</v>
      </c>
      <c r="I18" s="10">
        <v>200</v>
      </c>
      <c r="J18" s="8">
        <f t="shared" si="1"/>
        <v>200</v>
      </c>
      <c r="K18" s="2"/>
      <c r="L18" s="2" t="s">
        <v>52</v>
      </c>
      <c r="M18" s="7">
        <f>AVERAGE(C29:C32)</f>
        <v>0</v>
      </c>
      <c r="N18" s="7">
        <f>AVERAGE(D29:D32)</f>
        <v>200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200</v>
      </c>
      <c r="E19" s="11">
        <f t="shared" si="0"/>
        <v>200</v>
      </c>
      <c r="F19" s="8">
        <f t="shared" si="3"/>
        <v>55</v>
      </c>
      <c r="G19" s="12" t="s">
        <v>33</v>
      </c>
      <c r="H19" s="37">
        <v>0</v>
      </c>
      <c r="I19" s="10">
        <v>200</v>
      </c>
      <c r="J19" s="8">
        <f t="shared" si="1"/>
        <v>200</v>
      </c>
      <c r="K19" s="2"/>
      <c r="L19" s="2" t="s">
        <v>60</v>
      </c>
      <c r="M19" s="7">
        <f>AVERAGE(C33:C36)</f>
        <v>0</v>
      </c>
      <c r="N19" s="7">
        <f>AVERAGE(D33:D36)</f>
        <v>200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200</v>
      </c>
      <c r="E20" s="11">
        <f t="shared" si="0"/>
        <v>200</v>
      </c>
      <c r="F20" s="8">
        <f t="shared" si="3"/>
        <v>56</v>
      </c>
      <c r="G20" s="12" t="s">
        <v>35</v>
      </c>
      <c r="H20" s="37">
        <v>0</v>
      </c>
      <c r="I20" s="10">
        <v>200</v>
      </c>
      <c r="J20" s="8">
        <f t="shared" si="1"/>
        <v>200</v>
      </c>
      <c r="K20" s="2"/>
      <c r="L20" s="2" t="s">
        <v>68</v>
      </c>
      <c r="M20" s="7">
        <f>AVERAGE(C37:C40)</f>
        <v>0</v>
      </c>
      <c r="N20" s="7">
        <f>AVERAGE(D37:D40)</f>
        <v>200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200</v>
      </c>
      <c r="E21" s="11">
        <f t="shared" si="0"/>
        <v>200</v>
      </c>
      <c r="F21" s="8">
        <f t="shared" si="3"/>
        <v>57</v>
      </c>
      <c r="G21" s="12" t="s">
        <v>37</v>
      </c>
      <c r="H21" s="37">
        <v>0</v>
      </c>
      <c r="I21" s="10">
        <v>200</v>
      </c>
      <c r="J21" s="8">
        <f t="shared" si="1"/>
        <v>200</v>
      </c>
      <c r="K21" s="2"/>
      <c r="L21" s="2" t="s">
        <v>76</v>
      </c>
      <c r="M21" s="7">
        <f>AVERAGE(C41:C44)</f>
        <v>0</v>
      </c>
      <c r="N21" s="7">
        <f>AVERAGE(D41:D44)</f>
        <v>200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200</v>
      </c>
      <c r="E22" s="11">
        <f t="shared" si="0"/>
        <v>200</v>
      </c>
      <c r="F22" s="8">
        <f t="shared" si="3"/>
        <v>58</v>
      </c>
      <c r="G22" s="12" t="s">
        <v>39</v>
      </c>
      <c r="H22" s="37">
        <v>0</v>
      </c>
      <c r="I22" s="10">
        <v>200</v>
      </c>
      <c r="J22" s="8">
        <f t="shared" si="1"/>
        <v>200</v>
      </c>
      <c r="K22" s="2"/>
      <c r="L22" s="2" t="s">
        <v>84</v>
      </c>
      <c r="M22" s="7">
        <f>AVERAGE(C45:C48)</f>
        <v>0</v>
      </c>
      <c r="N22" s="7">
        <f>AVERAGE(D45:D48)</f>
        <v>200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200</v>
      </c>
      <c r="E23" s="11">
        <f t="shared" si="0"/>
        <v>200</v>
      </c>
      <c r="F23" s="8">
        <f t="shared" si="3"/>
        <v>59</v>
      </c>
      <c r="G23" s="12" t="s">
        <v>41</v>
      </c>
      <c r="H23" s="37">
        <v>0</v>
      </c>
      <c r="I23" s="10">
        <v>200</v>
      </c>
      <c r="J23" s="8">
        <f t="shared" si="1"/>
        <v>200</v>
      </c>
      <c r="K23" s="2"/>
      <c r="L23" s="2" t="s">
        <v>92</v>
      </c>
      <c r="M23" s="7">
        <f>AVERAGE(C49:C52)</f>
        <v>0</v>
      </c>
      <c r="N23" s="7">
        <f>AVERAGE(D49:D52)</f>
        <v>200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200</v>
      </c>
      <c r="E24" s="11">
        <f t="shared" si="0"/>
        <v>200</v>
      </c>
      <c r="F24" s="8">
        <f t="shared" si="3"/>
        <v>60</v>
      </c>
      <c r="G24" s="12" t="s">
        <v>43</v>
      </c>
      <c r="H24" s="37">
        <v>0</v>
      </c>
      <c r="I24" s="10">
        <v>200</v>
      </c>
      <c r="J24" s="8">
        <f t="shared" si="1"/>
        <v>200</v>
      </c>
      <c r="K24" s="2"/>
      <c r="L24" s="13" t="s">
        <v>100</v>
      </c>
      <c r="M24" s="7">
        <f>AVERAGE(C53:C56)</f>
        <v>0</v>
      </c>
      <c r="N24" s="7">
        <f>AVERAGE(D53:D56)</f>
        <v>200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200</v>
      </c>
      <c r="E25" s="11">
        <f t="shared" si="0"/>
        <v>200</v>
      </c>
      <c r="F25" s="8">
        <f t="shared" si="3"/>
        <v>61</v>
      </c>
      <c r="G25" s="12" t="s">
        <v>45</v>
      </c>
      <c r="H25" s="37">
        <v>0</v>
      </c>
      <c r="I25" s="10">
        <v>200</v>
      </c>
      <c r="J25" s="8">
        <f t="shared" si="1"/>
        <v>200</v>
      </c>
      <c r="K25" s="2"/>
      <c r="L25" s="16" t="s">
        <v>108</v>
      </c>
      <c r="M25" s="7">
        <f>AVERAGE(C57:C60)</f>
        <v>0</v>
      </c>
      <c r="N25" s="7">
        <f>AVERAGE(D57:D60)</f>
        <v>200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200</v>
      </c>
      <c r="E26" s="11">
        <f t="shared" si="0"/>
        <v>200</v>
      </c>
      <c r="F26" s="8">
        <f t="shared" si="3"/>
        <v>62</v>
      </c>
      <c r="G26" s="12" t="s">
        <v>47</v>
      </c>
      <c r="H26" s="37">
        <v>0</v>
      </c>
      <c r="I26" s="10">
        <v>200</v>
      </c>
      <c r="J26" s="8">
        <f t="shared" si="1"/>
        <v>200</v>
      </c>
      <c r="K26" s="2"/>
      <c r="L26" s="16" t="s">
        <v>21</v>
      </c>
      <c r="M26" s="7">
        <f>AVERAGE(H13:H16)</f>
        <v>0</v>
      </c>
      <c r="N26" s="7">
        <f>AVERAGE(I13:I16)</f>
        <v>200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200</v>
      </c>
      <c r="E27" s="11">
        <f t="shared" si="0"/>
        <v>200</v>
      </c>
      <c r="F27" s="8">
        <f t="shared" si="3"/>
        <v>63</v>
      </c>
      <c r="G27" s="12" t="s">
        <v>49</v>
      </c>
      <c r="H27" s="37">
        <v>0</v>
      </c>
      <c r="I27" s="10">
        <v>200</v>
      </c>
      <c r="J27" s="8">
        <f t="shared" si="1"/>
        <v>200</v>
      </c>
      <c r="K27" s="2"/>
      <c r="L27" s="24" t="s">
        <v>29</v>
      </c>
      <c r="M27" s="7">
        <f>AVERAGE(H17:H20)</f>
        <v>0</v>
      </c>
      <c r="N27" s="7">
        <f>AVERAGE(I17:I20)</f>
        <v>200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200</v>
      </c>
      <c r="E28" s="11">
        <f t="shared" si="0"/>
        <v>200</v>
      </c>
      <c r="F28" s="8">
        <f t="shared" si="3"/>
        <v>64</v>
      </c>
      <c r="G28" s="12" t="s">
        <v>51</v>
      </c>
      <c r="H28" s="37">
        <v>0</v>
      </c>
      <c r="I28" s="10">
        <v>200</v>
      </c>
      <c r="J28" s="8">
        <f t="shared" si="1"/>
        <v>200</v>
      </c>
      <c r="K28" s="2"/>
      <c r="L28" s="2" t="s">
        <v>37</v>
      </c>
      <c r="M28" s="7">
        <f>AVERAGE(H21:H24)</f>
        <v>0</v>
      </c>
      <c r="N28" s="7">
        <f>AVERAGE(I21:I24)</f>
        <v>200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200</v>
      </c>
      <c r="E29" s="11">
        <f t="shared" si="0"/>
        <v>200</v>
      </c>
      <c r="F29" s="8">
        <f t="shared" si="3"/>
        <v>65</v>
      </c>
      <c r="G29" s="12" t="s">
        <v>53</v>
      </c>
      <c r="H29" s="37">
        <v>0</v>
      </c>
      <c r="I29" s="10">
        <v>200</v>
      </c>
      <c r="J29" s="8">
        <f t="shared" si="1"/>
        <v>200</v>
      </c>
      <c r="K29" s="2"/>
      <c r="L29" s="2" t="s">
        <v>45</v>
      </c>
      <c r="M29" s="7">
        <f>AVERAGE(H25:H28)</f>
        <v>0</v>
      </c>
      <c r="N29" s="7">
        <f>AVERAGE(I25:I28)</f>
        <v>200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200</v>
      </c>
      <c r="E30" s="11">
        <f t="shared" si="0"/>
        <v>200</v>
      </c>
      <c r="F30" s="8">
        <f t="shared" si="3"/>
        <v>66</v>
      </c>
      <c r="G30" s="12" t="s">
        <v>55</v>
      </c>
      <c r="H30" s="37">
        <v>0</v>
      </c>
      <c r="I30" s="10">
        <v>200</v>
      </c>
      <c r="J30" s="8">
        <f t="shared" si="1"/>
        <v>200</v>
      </c>
      <c r="K30" s="2"/>
      <c r="L30" s="2" t="s">
        <v>53</v>
      </c>
      <c r="M30" s="7">
        <f>AVERAGE(H29:H32)</f>
        <v>0</v>
      </c>
      <c r="N30" s="7">
        <f>AVERAGE(I29:I32)</f>
        <v>200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200</v>
      </c>
      <c r="E31" s="11">
        <f t="shared" si="0"/>
        <v>200</v>
      </c>
      <c r="F31" s="8">
        <f t="shared" si="3"/>
        <v>67</v>
      </c>
      <c r="G31" s="12" t="s">
        <v>57</v>
      </c>
      <c r="H31" s="37">
        <v>0</v>
      </c>
      <c r="I31" s="10">
        <v>200</v>
      </c>
      <c r="J31" s="8">
        <f t="shared" si="1"/>
        <v>200</v>
      </c>
      <c r="K31" s="2"/>
      <c r="L31" s="2" t="s">
        <v>61</v>
      </c>
      <c r="M31" s="7">
        <f>AVERAGE(H33:H36)</f>
        <v>0</v>
      </c>
      <c r="N31" s="7">
        <f>AVERAGE(I33:I36)</f>
        <v>200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200</v>
      </c>
      <c r="E32" s="11">
        <f t="shared" si="0"/>
        <v>200</v>
      </c>
      <c r="F32" s="8">
        <f t="shared" si="3"/>
        <v>68</v>
      </c>
      <c r="G32" s="12" t="s">
        <v>59</v>
      </c>
      <c r="H32" s="37">
        <v>0</v>
      </c>
      <c r="I32" s="10">
        <v>200</v>
      </c>
      <c r="J32" s="8">
        <f t="shared" si="1"/>
        <v>200</v>
      </c>
      <c r="K32" s="2"/>
      <c r="L32" s="2" t="s">
        <v>69</v>
      </c>
      <c r="M32" s="7">
        <f>AVERAGE(H37:H40)</f>
        <v>0</v>
      </c>
      <c r="N32" s="7">
        <f>AVERAGE(I37:I40)</f>
        <v>200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200</v>
      </c>
      <c r="E33" s="11">
        <f t="shared" si="0"/>
        <v>200</v>
      </c>
      <c r="F33" s="8">
        <f t="shared" si="3"/>
        <v>69</v>
      </c>
      <c r="G33" s="12" t="s">
        <v>61</v>
      </c>
      <c r="H33" s="37">
        <v>0</v>
      </c>
      <c r="I33" s="10">
        <v>200</v>
      </c>
      <c r="J33" s="8">
        <f t="shared" si="1"/>
        <v>200</v>
      </c>
      <c r="K33" s="2"/>
      <c r="L33" s="2" t="s">
        <v>77</v>
      </c>
      <c r="M33" s="7">
        <f>AVERAGE(H41:H44)</f>
        <v>0</v>
      </c>
      <c r="N33" s="7">
        <f>AVERAGE(I41:I44)</f>
        <v>200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200</v>
      </c>
      <c r="E34" s="11">
        <f t="shared" si="0"/>
        <v>200</v>
      </c>
      <c r="F34" s="8">
        <f t="shared" si="3"/>
        <v>70</v>
      </c>
      <c r="G34" s="12" t="s">
        <v>63</v>
      </c>
      <c r="H34" s="37">
        <v>0</v>
      </c>
      <c r="I34" s="10">
        <v>200</v>
      </c>
      <c r="J34" s="8">
        <f t="shared" si="1"/>
        <v>200</v>
      </c>
      <c r="K34" s="2"/>
      <c r="L34" s="2" t="s">
        <v>85</v>
      </c>
      <c r="M34" s="7">
        <f>AVERAGE(H45:H48)</f>
        <v>0</v>
      </c>
      <c r="N34" s="7">
        <f>AVERAGE(I45:I48)</f>
        <v>200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200</v>
      </c>
      <c r="E35" s="11">
        <f t="shared" si="0"/>
        <v>200</v>
      </c>
      <c r="F35" s="8">
        <f t="shared" si="3"/>
        <v>71</v>
      </c>
      <c r="G35" s="12" t="s">
        <v>65</v>
      </c>
      <c r="H35" s="37">
        <v>0</v>
      </c>
      <c r="I35" s="10">
        <v>200</v>
      </c>
      <c r="J35" s="8">
        <f t="shared" si="1"/>
        <v>200</v>
      </c>
      <c r="K35" s="2"/>
      <c r="L35" s="2" t="s">
        <v>93</v>
      </c>
      <c r="M35" s="7">
        <f>AVERAGE(H49:H52)</f>
        <v>0</v>
      </c>
      <c r="N35" s="7">
        <f>AVERAGE(I49:I52)</f>
        <v>200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200</v>
      </c>
      <c r="E36" s="11">
        <f t="shared" si="0"/>
        <v>200</v>
      </c>
      <c r="F36" s="8">
        <f t="shared" si="3"/>
        <v>72</v>
      </c>
      <c r="G36" s="12" t="s">
        <v>67</v>
      </c>
      <c r="H36" s="37">
        <v>0</v>
      </c>
      <c r="I36" s="10">
        <v>200</v>
      </c>
      <c r="J36" s="8">
        <f t="shared" si="1"/>
        <v>200</v>
      </c>
      <c r="K36" s="2"/>
      <c r="L36" s="108" t="s">
        <v>101</v>
      </c>
      <c r="M36" s="7">
        <f>AVERAGE(H53:H56)</f>
        <v>0</v>
      </c>
      <c r="N36" s="7">
        <f>AVERAGE(I53:I56)</f>
        <v>200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200</v>
      </c>
      <c r="E37" s="11">
        <f t="shared" si="0"/>
        <v>200</v>
      </c>
      <c r="F37" s="8">
        <v>73</v>
      </c>
      <c r="G37" s="12" t="s">
        <v>69</v>
      </c>
      <c r="H37" s="37">
        <v>0</v>
      </c>
      <c r="I37" s="10">
        <v>200</v>
      </c>
      <c r="J37" s="8">
        <f t="shared" si="1"/>
        <v>200</v>
      </c>
      <c r="K37" s="2"/>
      <c r="L37" s="108" t="s">
        <v>109</v>
      </c>
      <c r="M37" s="7">
        <f>AVERAGE(H57:H60)</f>
        <v>0</v>
      </c>
      <c r="N37" s="7">
        <f>AVERAGE(I57:I60)</f>
        <v>200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200</v>
      </c>
      <c r="E38" s="8">
        <f t="shared" si="0"/>
        <v>200</v>
      </c>
      <c r="F38" s="8">
        <f t="shared" ref="F38:F60" si="5">F37+1</f>
        <v>74</v>
      </c>
      <c r="G38" s="12" t="s">
        <v>71</v>
      </c>
      <c r="H38" s="37">
        <v>0</v>
      </c>
      <c r="I38" s="10">
        <v>200</v>
      </c>
      <c r="J38" s="8">
        <f t="shared" si="1"/>
        <v>200</v>
      </c>
      <c r="K38" s="2"/>
      <c r="L38" s="108" t="s">
        <v>299</v>
      </c>
      <c r="M38" s="108">
        <f>AVERAGE(M14:M37)</f>
        <v>0</v>
      </c>
      <c r="N38" s="108">
        <f>AVERAGE(N14:N37)</f>
        <v>200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200</v>
      </c>
      <c r="E39" s="8">
        <f t="shared" si="0"/>
        <v>200</v>
      </c>
      <c r="F39" s="8">
        <f t="shared" si="5"/>
        <v>75</v>
      </c>
      <c r="G39" s="12" t="s">
        <v>73</v>
      </c>
      <c r="H39" s="37">
        <v>0</v>
      </c>
      <c r="I39" s="10">
        <v>200</v>
      </c>
      <c r="J39" s="8">
        <f t="shared" si="1"/>
        <v>200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200</v>
      </c>
      <c r="E40" s="8">
        <f t="shared" si="0"/>
        <v>200</v>
      </c>
      <c r="F40" s="8">
        <f t="shared" si="5"/>
        <v>76</v>
      </c>
      <c r="G40" s="12" t="s">
        <v>75</v>
      </c>
      <c r="H40" s="37">
        <v>0</v>
      </c>
      <c r="I40" s="10">
        <v>200</v>
      </c>
      <c r="J40" s="8">
        <f t="shared" si="1"/>
        <v>200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200</v>
      </c>
      <c r="E41" s="8">
        <f t="shared" si="0"/>
        <v>200</v>
      </c>
      <c r="F41" s="8">
        <f t="shared" si="5"/>
        <v>77</v>
      </c>
      <c r="G41" s="12" t="s">
        <v>77</v>
      </c>
      <c r="H41" s="37">
        <v>0</v>
      </c>
      <c r="I41" s="10">
        <v>200</v>
      </c>
      <c r="J41" s="8">
        <f t="shared" si="1"/>
        <v>200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200</v>
      </c>
      <c r="E42" s="8">
        <f t="shared" si="0"/>
        <v>200</v>
      </c>
      <c r="F42" s="8">
        <f t="shared" si="5"/>
        <v>78</v>
      </c>
      <c r="G42" s="12" t="s">
        <v>79</v>
      </c>
      <c r="H42" s="37">
        <v>0</v>
      </c>
      <c r="I42" s="10">
        <v>200</v>
      </c>
      <c r="J42" s="8">
        <f t="shared" si="1"/>
        <v>200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200</v>
      </c>
      <c r="E43" s="8">
        <f t="shared" si="0"/>
        <v>200</v>
      </c>
      <c r="F43" s="8">
        <f t="shared" si="5"/>
        <v>79</v>
      </c>
      <c r="G43" s="12" t="s">
        <v>81</v>
      </c>
      <c r="H43" s="37">
        <v>0</v>
      </c>
      <c r="I43" s="10">
        <v>200</v>
      </c>
      <c r="J43" s="8">
        <f t="shared" si="1"/>
        <v>200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200</v>
      </c>
      <c r="E44" s="8">
        <f t="shared" si="0"/>
        <v>200</v>
      </c>
      <c r="F44" s="8">
        <f t="shared" si="5"/>
        <v>80</v>
      </c>
      <c r="G44" s="12" t="s">
        <v>83</v>
      </c>
      <c r="H44" s="37">
        <v>0</v>
      </c>
      <c r="I44" s="10">
        <v>200</v>
      </c>
      <c r="J44" s="8">
        <f t="shared" si="1"/>
        <v>200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200</v>
      </c>
      <c r="E45" s="8">
        <f t="shared" si="0"/>
        <v>200</v>
      </c>
      <c r="F45" s="8">
        <f t="shared" si="5"/>
        <v>81</v>
      </c>
      <c r="G45" s="12" t="s">
        <v>85</v>
      </c>
      <c r="H45" s="37">
        <v>0</v>
      </c>
      <c r="I45" s="10">
        <v>200</v>
      </c>
      <c r="J45" s="8">
        <f t="shared" si="1"/>
        <v>200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200</v>
      </c>
      <c r="E46" s="8">
        <f t="shared" si="0"/>
        <v>200</v>
      </c>
      <c r="F46" s="8">
        <f t="shared" si="5"/>
        <v>82</v>
      </c>
      <c r="G46" s="12" t="s">
        <v>87</v>
      </c>
      <c r="H46" s="37">
        <v>0</v>
      </c>
      <c r="I46" s="10">
        <v>200</v>
      </c>
      <c r="J46" s="8">
        <f t="shared" si="1"/>
        <v>200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200</v>
      </c>
      <c r="E47" s="8">
        <f t="shared" si="0"/>
        <v>200</v>
      </c>
      <c r="F47" s="8">
        <f t="shared" si="5"/>
        <v>83</v>
      </c>
      <c r="G47" s="12" t="s">
        <v>89</v>
      </c>
      <c r="H47" s="37">
        <v>0</v>
      </c>
      <c r="I47" s="10">
        <v>200</v>
      </c>
      <c r="J47" s="8">
        <f t="shared" si="1"/>
        <v>200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200</v>
      </c>
      <c r="E48" s="8">
        <f t="shared" si="0"/>
        <v>200</v>
      </c>
      <c r="F48" s="8">
        <f t="shared" si="5"/>
        <v>84</v>
      </c>
      <c r="G48" s="12" t="s">
        <v>91</v>
      </c>
      <c r="H48" s="37">
        <v>0</v>
      </c>
      <c r="I48" s="10">
        <v>200</v>
      </c>
      <c r="J48" s="8">
        <f t="shared" si="1"/>
        <v>200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200</v>
      </c>
      <c r="E49" s="8">
        <f t="shared" si="0"/>
        <v>200</v>
      </c>
      <c r="F49" s="8">
        <f t="shared" si="5"/>
        <v>85</v>
      </c>
      <c r="G49" s="12" t="s">
        <v>93</v>
      </c>
      <c r="H49" s="37">
        <v>0</v>
      </c>
      <c r="I49" s="10">
        <v>200</v>
      </c>
      <c r="J49" s="8">
        <f t="shared" si="1"/>
        <v>200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200</v>
      </c>
      <c r="E50" s="8">
        <f t="shared" si="0"/>
        <v>200</v>
      </c>
      <c r="F50" s="8">
        <f t="shared" si="5"/>
        <v>86</v>
      </c>
      <c r="G50" s="12" t="s">
        <v>95</v>
      </c>
      <c r="H50" s="37">
        <v>0</v>
      </c>
      <c r="I50" s="10">
        <v>200</v>
      </c>
      <c r="J50" s="8">
        <f t="shared" si="1"/>
        <v>200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200</v>
      </c>
      <c r="E51" s="8">
        <f t="shared" si="0"/>
        <v>200</v>
      </c>
      <c r="F51" s="8">
        <f t="shared" si="5"/>
        <v>87</v>
      </c>
      <c r="G51" s="12" t="s">
        <v>97</v>
      </c>
      <c r="H51" s="37">
        <v>0</v>
      </c>
      <c r="I51" s="10">
        <v>200</v>
      </c>
      <c r="J51" s="8">
        <f t="shared" si="1"/>
        <v>200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200</v>
      </c>
      <c r="E52" s="8">
        <f t="shared" si="0"/>
        <v>200</v>
      </c>
      <c r="F52" s="8">
        <f t="shared" si="5"/>
        <v>88</v>
      </c>
      <c r="G52" s="12" t="s">
        <v>99</v>
      </c>
      <c r="H52" s="37">
        <v>0</v>
      </c>
      <c r="I52" s="10">
        <v>200</v>
      </c>
      <c r="J52" s="8">
        <f t="shared" si="1"/>
        <v>200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200</v>
      </c>
      <c r="E53" s="8">
        <f t="shared" si="0"/>
        <v>200</v>
      </c>
      <c r="F53" s="8">
        <f t="shared" si="5"/>
        <v>89</v>
      </c>
      <c r="G53" s="12" t="s">
        <v>101</v>
      </c>
      <c r="H53" s="37">
        <v>0</v>
      </c>
      <c r="I53" s="10">
        <v>200</v>
      </c>
      <c r="J53" s="8">
        <f t="shared" si="1"/>
        <v>200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200</v>
      </c>
      <c r="E54" s="8">
        <f t="shared" si="0"/>
        <v>200</v>
      </c>
      <c r="F54" s="8">
        <f t="shared" si="5"/>
        <v>90</v>
      </c>
      <c r="G54" s="12" t="s">
        <v>103</v>
      </c>
      <c r="H54" s="37">
        <v>0</v>
      </c>
      <c r="I54" s="10">
        <v>200</v>
      </c>
      <c r="J54" s="8">
        <f t="shared" si="1"/>
        <v>200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200</v>
      </c>
      <c r="E55" s="8">
        <f t="shared" si="0"/>
        <v>200</v>
      </c>
      <c r="F55" s="8">
        <f t="shared" si="5"/>
        <v>91</v>
      </c>
      <c r="G55" s="12" t="s">
        <v>105</v>
      </c>
      <c r="H55" s="37">
        <v>0</v>
      </c>
      <c r="I55" s="10">
        <v>200</v>
      </c>
      <c r="J55" s="8">
        <f t="shared" si="1"/>
        <v>200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200</v>
      </c>
      <c r="E56" s="8">
        <f t="shared" si="0"/>
        <v>200</v>
      </c>
      <c r="F56" s="8">
        <f t="shared" si="5"/>
        <v>92</v>
      </c>
      <c r="G56" s="12" t="s">
        <v>107</v>
      </c>
      <c r="H56" s="37">
        <v>0</v>
      </c>
      <c r="I56" s="10">
        <v>200</v>
      </c>
      <c r="J56" s="8">
        <f t="shared" si="1"/>
        <v>200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200</v>
      </c>
      <c r="E57" s="8">
        <f t="shared" si="0"/>
        <v>200</v>
      </c>
      <c r="F57" s="8">
        <f t="shared" si="5"/>
        <v>93</v>
      </c>
      <c r="G57" s="12" t="s">
        <v>109</v>
      </c>
      <c r="H57" s="37">
        <v>0</v>
      </c>
      <c r="I57" s="10">
        <v>200</v>
      </c>
      <c r="J57" s="8">
        <f t="shared" si="1"/>
        <v>200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200</v>
      </c>
      <c r="E58" s="8">
        <f t="shared" si="0"/>
        <v>200</v>
      </c>
      <c r="F58" s="8">
        <f t="shared" si="5"/>
        <v>94</v>
      </c>
      <c r="G58" s="12" t="s">
        <v>111</v>
      </c>
      <c r="H58" s="37">
        <v>0</v>
      </c>
      <c r="I58" s="10">
        <v>200</v>
      </c>
      <c r="J58" s="8">
        <f t="shared" si="1"/>
        <v>200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200</v>
      </c>
      <c r="E59" s="17">
        <f t="shared" si="0"/>
        <v>200</v>
      </c>
      <c r="F59" s="17">
        <f t="shared" si="5"/>
        <v>95</v>
      </c>
      <c r="G59" s="18" t="s">
        <v>113</v>
      </c>
      <c r="H59" s="37">
        <v>0</v>
      </c>
      <c r="I59" s="10">
        <v>200</v>
      </c>
      <c r="J59" s="17">
        <f t="shared" si="1"/>
        <v>200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200</v>
      </c>
      <c r="E60" s="17">
        <f t="shared" si="0"/>
        <v>200</v>
      </c>
      <c r="F60" s="17">
        <f t="shared" si="5"/>
        <v>96</v>
      </c>
      <c r="G60" s="18" t="s">
        <v>115</v>
      </c>
      <c r="H60" s="37">
        <v>0</v>
      </c>
      <c r="I60" s="10">
        <v>200</v>
      </c>
      <c r="J60" s="17">
        <f t="shared" si="1"/>
        <v>200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8" t="s">
        <v>116</v>
      </c>
      <c r="B61" s="129"/>
      <c r="C61" s="129"/>
      <c r="D61" s="130"/>
      <c r="E61" s="131" t="s">
        <v>117</v>
      </c>
      <c r="F61" s="132"/>
      <c r="G61" s="132"/>
      <c r="H61" s="132"/>
      <c r="I61" s="132"/>
      <c r="J61" s="133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36" t="s">
        <v>130</v>
      </c>
      <c r="B62" s="137"/>
      <c r="C62" s="137"/>
      <c r="D62" s="137"/>
      <c r="E62" s="137"/>
      <c r="F62" s="137"/>
      <c r="G62" s="138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9"/>
      <c r="B63" s="140"/>
      <c r="C63" s="140"/>
      <c r="D63" s="140"/>
      <c r="E63" s="143" t="s">
        <v>173</v>
      </c>
      <c r="F63" s="144"/>
      <c r="G63" s="145"/>
      <c r="H63" s="21">
        <v>0</v>
      </c>
      <c r="I63" s="21">
        <v>5.1040000000000001</v>
      </c>
      <c r="J63" s="21">
        <f>H63+I63</f>
        <v>5.1040000000000001</v>
      </c>
      <c r="K63" s="2"/>
      <c r="L63" s="22">
        <f>63.33+50.75</f>
        <v>114.08</v>
      </c>
      <c r="M63" s="32">
        <f>L63/1000</f>
        <v>0.11408</v>
      </c>
      <c r="N63" s="4"/>
      <c r="O63" s="7"/>
      <c r="P63" s="7"/>
      <c r="Q63" s="7"/>
    </row>
    <row r="64" spans="1:17" ht="24" customHeight="1" x14ac:dyDescent="0.25">
      <c r="A64" s="141"/>
      <c r="B64" s="142"/>
      <c r="C64" s="142"/>
      <c r="D64" s="142"/>
      <c r="E64" s="146" t="s">
        <v>174</v>
      </c>
      <c r="F64" s="147"/>
      <c r="G64" s="148"/>
      <c r="H64" s="36">
        <f>K81</f>
        <v>0</v>
      </c>
      <c r="I64" s="36">
        <f>L81</f>
        <v>0.11408</v>
      </c>
      <c r="J64" s="36">
        <f>H64+I64</f>
        <v>0.11408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9" t="s">
        <v>175</v>
      </c>
      <c r="B66" s="150"/>
      <c r="C66" s="150"/>
      <c r="D66" s="150"/>
      <c r="E66" s="150"/>
      <c r="F66" s="150"/>
      <c r="G66" s="150"/>
      <c r="H66" s="150"/>
      <c r="I66" s="150"/>
      <c r="J66" s="151"/>
      <c r="K66" s="2" t="s">
        <v>124</v>
      </c>
      <c r="L66" s="24"/>
      <c r="M66" s="27">
        <v>7.8E-2</v>
      </c>
      <c r="N66" s="28">
        <v>0.60499999999999998</v>
      </c>
      <c r="O66" s="29">
        <f>M66+N66</f>
        <v>0.68299999999999994</v>
      </c>
      <c r="P66" s="29">
        <f>O66/J63*100</f>
        <v>13.381661442006267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52" t="s">
        <v>125</v>
      </c>
      <c r="I67" s="153"/>
      <c r="J67" s="154"/>
      <c r="K67" s="2"/>
      <c r="L67" s="4"/>
      <c r="M67" s="29">
        <f>H63+H64</f>
        <v>0</v>
      </c>
      <c r="N67" s="29">
        <f>I63+I64-N66-(2*0.018)-M66</f>
        <v>4.4990800000000002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0.18746166666666667</v>
      </c>
      <c r="O68" s="23"/>
      <c r="P68" s="32">
        <f>M68+N68</f>
        <v>0.18746166666666667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187.46166666666667</v>
      </c>
      <c r="O69" s="23"/>
      <c r="P69" s="29">
        <f>M69+N69</f>
        <v>187.46166666666667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34"/>
      <c r="B71" s="135"/>
      <c r="C71" s="135"/>
      <c r="D71" s="135"/>
      <c r="E71" s="54"/>
      <c r="F71" s="2"/>
      <c r="G71" s="2"/>
      <c r="H71" s="2"/>
      <c r="I71" s="2"/>
      <c r="J71" s="54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0.1595</v>
      </c>
      <c r="M80" s="32">
        <f>K80+L80</f>
        <v>0.1595</v>
      </c>
      <c r="N80" s="32">
        <f>M80-M63</f>
        <v>4.5420000000000002E-2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0.11408</v>
      </c>
      <c r="M81" s="32">
        <f>K81+L81</f>
        <v>0.11408</v>
      </c>
      <c r="N81" s="32">
        <f>N80/2</f>
        <v>2.2710000000000001E-2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01.08.2020</vt:lpstr>
      <vt:lpstr>02.08.2020 </vt:lpstr>
      <vt:lpstr>03.08.2020 </vt:lpstr>
      <vt:lpstr>04.08.2020  </vt:lpstr>
      <vt:lpstr>05.08.2020</vt:lpstr>
      <vt:lpstr>06.08.2020</vt:lpstr>
      <vt:lpstr>07.08.2020</vt:lpstr>
      <vt:lpstr>08.08.2020 </vt:lpstr>
      <vt:lpstr>09.08.2020  </vt:lpstr>
      <vt:lpstr>10.08.2020   </vt:lpstr>
      <vt:lpstr>11.08.2020   </vt:lpstr>
      <vt:lpstr>12.08.2020</vt:lpstr>
      <vt:lpstr>13.08.2020</vt:lpstr>
      <vt:lpstr>14.08.2020</vt:lpstr>
      <vt:lpstr>15.08.2020</vt:lpstr>
      <vt:lpstr>16.08.2020 </vt:lpstr>
      <vt:lpstr>17.08.2020 </vt:lpstr>
      <vt:lpstr>18.08.2020  </vt:lpstr>
      <vt:lpstr>19.08.2020  </vt:lpstr>
      <vt:lpstr>20.08.2020 </vt:lpstr>
      <vt:lpstr>21.08.2020</vt:lpstr>
      <vt:lpstr>22.08.2020</vt:lpstr>
      <vt:lpstr>23.08.2020 </vt:lpstr>
      <vt:lpstr>24.08.2020 </vt:lpstr>
      <vt:lpstr>25.08.2020</vt:lpstr>
      <vt:lpstr>26.08.2020 </vt:lpstr>
      <vt:lpstr>27.08.2020</vt:lpstr>
      <vt:lpstr>28.08.2020</vt:lpstr>
      <vt:lpstr>29.08.2020</vt:lpstr>
      <vt:lpstr>30.08.2020</vt:lpstr>
      <vt:lpstr>31.08.2020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2020-10-16T10:14:01Z</dcterms:modified>
</cp:coreProperties>
</file>